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baris\Desktop\"/>
    </mc:Choice>
  </mc:AlternateContent>
  <xr:revisionPtr revIDLastSave="0" documentId="8_{FA43B6F7-0300-4F21-9FAA-E62286F2F50B}" xr6:coauthVersionLast="47" xr6:coauthVersionMax="47" xr10:uidLastSave="{00000000-0000-0000-0000-000000000000}"/>
  <bookViews>
    <workbookView xWindow="-108" yWindow="-108" windowWidth="23256" windowHeight="12456" tabRatio="603" xr2:uid="{00000000-000D-0000-FFFF-FFFF00000000}"/>
  </bookViews>
  <sheets>
    <sheet name="sanayi"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8" i="2" l="1"/>
  <c r="D59" i="2"/>
  <c r="D56" i="2"/>
  <c r="D57" i="2"/>
  <c r="D55" i="2"/>
  <c r="D54" i="2"/>
  <c r="D53" i="2"/>
  <c r="D52" i="2"/>
  <c r="D7" i="2" l="1"/>
  <c r="D35" i="2"/>
  <c r="D42" i="2"/>
  <c r="D11" i="2" l="1"/>
  <c r="D22" i="2"/>
  <c r="D32" i="2"/>
  <c r="D21" i="2"/>
  <c r="D25" i="2"/>
  <c r="D31" i="2"/>
  <c r="D16" i="2"/>
  <c r="D20" i="2"/>
  <c r="D24" i="2"/>
  <c r="D28" i="2"/>
  <c r="D40" i="2"/>
  <c r="D45" i="2"/>
  <c r="D9" i="2"/>
  <c r="D18" i="2"/>
  <c r="D29" i="2"/>
  <c r="D36" i="2"/>
  <c r="D19" i="2"/>
  <c r="D27" i="2"/>
  <c r="D38" i="2"/>
  <c r="D50" i="2"/>
  <c r="D46" i="2"/>
  <c r="D5" i="2" l="1"/>
  <c r="D8" i="2"/>
  <c r="D37" i="2"/>
  <c r="E11" i="2" l="1"/>
  <c r="E52" i="2"/>
  <c r="E58" i="2"/>
  <c r="E53" i="2"/>
  <c r="E54" i="2"/>
  <c r="E57" i="2"/>
  <c r="E56" i="2"/>
  <c r="E59" i="2"/>
  <c r="E55" i="2"/>
  <c r="E35" i="2"/>
  <c r="E42" i="2"/>
  <c r="E7" i="2"/>
  <c r="E9" i="2"/>
  <c r="E20" i="2"/>
  <c r="E29" i="2"/>
  <c r="E25" i="2"/>
  <c r="E18" i="2"/>
  <c r="E36" i="2"/>
  <c r="E19" i="2"/>
  <c r="E24" i="2"/>
  <c r="E32" i="2"/>
  <c r="E50" i="2"/>
  <c r="E31" i="2"/>
  <c r="E46" i="2"/>
  <c r="E16" i="2"/>
  <c r="E37" i="2"/>
  <c r="E27" i="2"/>
  <c r="E38" i="2"/>
  <c r="E8" i="2"/>
  <c r="E21" i="2"/>
  <c r="E45" i="2"/>
  <c r="E22" i="2"/>
  <c r="E5" i="2"/>
  <c r="E40" i="2"/>
  <c r="E28" i="2"/>
  <c r="D41" i="2"/>
  <c r="E41" i="2" s="1"/>
  <c r="D49" i="2"/>
  <c r="E49" i="2" s="1"/>
  <c r="D48" i="2" l="1"/>
  <c r="E48" i="2" s="1"/>
  <c r="D12" i="2" l="1"/>
  <c r="E12" i="2" s="1"/>
  <c r="D17" i="2" l="1"/>
  <c r="E17" i="2" s="1"/>
  <c r="D51" i="2" l="1"/>
  <c r="E51" i="2" s="1"/>
  <c r="D6" i="2"/>
  <c r="E6" i="2" s="1"/>
  <c r="D26" i="2"/>
  <c r="E26" i="2" s="1"/>
  <c r="D44" i="2"/>
  <c r="E44" i="2" s="1"/>
  <c r="D47" i="2"/>
  <c r="E47" i="2" s="1"/>
  <c r="D13" i="2"/>
  <c r="E13" i="2" s="1"/>
  <c r="D30" i="2"/>
  <c r="E30" i="2" s="1"/>
  <c r="D14" i="2"/>
  <c r="E14" i="2" s="1"/>
  <c r="D43" i="2"/>
  <c r="E43" i="2" s="1"/>
  <c r="D10" i="2"/>
  <c r="E10" i="2" s="1"/>
  <c r="D33" i="2"/>
  <c r="E33" i="2" s="1"/>
  <c r="D39" i="2"/>
  <c r="E39" i="2" s="1"/>
  <c r="D34" i="2"/>
  <c r="E34" i="2" s="1"/>
  <c r="D23" i="2"/>
  <c r="E23" i="2" s="1"/>
  <c r="D15" i="2"/>
  <c r="E15" i="2" s="1"/>
</calcChain>
</file>

<file path=xl/sharedStrings.xml><?xml version="1.0" encoding="utf-8"?>
<sst xmlns="http://schemas.openxmlformats.org/spreadsheetml/2006/main" count="297" uniqueCount="142">
  <si>
    <t>NOTLAR:</t>
  </si>
  <si>
    <t>7000
kcal/kg</t>
  </si>
  <si>
    <t>9562
kcal/kg</t>
  </si>
  <si>
    <t>860
kcal/kwh</t>
  </si>
  <si>
    <t>11000
kcal/kg</t>
  </si>
  <si>
    <t>11100
kcal/kg</t>
  </si>
  <si>
    <t>10256
kcal/kg</t>
  </si>
  <si>
    <t>8250
kcal/m³</t>
  </si>
  <si>
    <t>Yakıt
Çeşidi</t>
  </si>
  <si>
    <t>TL/kg</t>
  </si>
  <si>
    <t>TL/m³</t>
  </si>
  <si>
    <t>TL/kWh</t>
  </si>
  <si>
    <t>Yakıt 
Alt 
Isıl 
Değeri</t>
  </si>
  <si>
    <t>İlgili 
Şirket</t>
  </si>
  <si>
    <r>
      <t xml:space="preserve">Ankara
</t>
    </r>
    <r>
      <rPr>
        <b/>
        <sz val="12"/>
        <rFont val="Arial"/>
        <family val="2"/>
      </rPr>
      <t>BAŞKENTGAZ</t>
    </r>
  </si>
  <si>
    <r>
      <t xml:space="preserve">İstanbul
</t>
    </r>
    <r>
      <rPr>
        <b/>
        <sz val="12"/>
        <rFont val="Arial"/>
        <family val="2"/>
      </rPr>
      <t>İGDAŞ</t>
    </r>
  </si>
  <si>
    <r>
      <t xml:space="preserve">Elektrik 
</t>
    </r>
    <r>
      <rPr>
        <sz val="12"/>
        <rFont val="Arial"/>
        <family val="2"/>
      </rPr>
      <t>Sanayi</t>
    </r>
  </si>
  <si>
    <r>
      <t xml:space="preserve">Türkiye
</t>
    </r>
    <r>
      <rPr>
        <b/>
        <sz val="12"/>
        <rFont val="Arial"/>
        <family val="2"/>
      </rPr>
      <t>TEDAŞ</t>
    </r>
  </si>
  <si>
    <r>
      <t xml:space="preserve">Dökmegaz </t>
    </r>
    <r>
      <rPr>
        <sz val="12"/>
        <rFont val="Arial"/>
        <family val="2"/>
      </rPr>
      <t>LPG</t>
    </r>
    <r>
      <rPr>
        <b/>
        <sz val="12"/>
        <rFont val="Arial"/>
        <family val="2"/>
      </rPr>
      <t xml:space="preserve"> - Miks 
Büyük </t>
    </r>
    <r>
      <rPr>
        <sz val="12"/>
        <rFont val="Arial"/>
        <family val="2"/>
      </rPr>
      <t>Sanayi</t>
    </r>
  </si>
  <si>
    <r>
      <t xml:space="preserve">İstanbul
</t>
    </r>
    <r>
      <rPr>
        <b/>
        <sz val="12"/>
        <rFont val="Arial"/>
        <family val="2"/>
      </rPr>
      <t xml:space="preserve"> İPRAGAZ - AYGAZ</t>
    </r>
  </si>
  <si>
    <r>
      <t xml:space="preserve">  LPG 45 kg 
 </t>
    </r>
    <r>
      <rPr>
        <sz val="12"/>
        <rFont val="Arial"/>
        <family val="2"/>
      </rPr>
      <t>Sanayi Tüpü</t>
    </r>
  </si>
  <si>
    <r>
      <t xml:space="preserve">Soma Kısrakdere
Manisa - </t>
    </r>
    <r>
      <rPr>
        <b/>
        <sz val="14"/>
        <rFont val="NewsGoth Cn BT"/>
        <family val="2"/>
      </rPr>
      <t>ELİ</t>
    </r>
  </si>
  <si>
    <r>
      <t>Yerli Linyit 10-18 mm</t>
    </r>
    <r>
      <rPr>
        <sz val="12"/>
        <rFont val="Arial"/>
        <family val="2"/>
      </rPr>
      <t xml:space="preserve">
Yıkanmış Fındık - Torba</t>
    </r>
  </si>
  <si>
    <r>
      <t>Yerli Linyit 0,5-10 mm</t>
    </r>
    <r>
      <rPr>
        <sz val="12"/>
        <rFont val="Arial"/>
        <family val="2"/>
      </rPr>
      <t xml:space="preserve">
Yıkanmış Açık - </t>
    </r>
    <r>
      <rPr>
        <b/>
        <sz val="12"/>
        <rFont val="Arial"/>
        <family val="2"/>
      </rPr>
      <t>Toz</t>
    </r>
  </si>
  <si>
    <r>
      <t xml:space="preserve">Dökmegaz </t>
    </r>
    <r>
      <rPr>
        <sz val="12"/>
        <rFont val="Arial"/>
        <family val="2"/>
      </rPr>
      <t xml:space="preserve">LPG </t>
    </r>
    <r>
      <rPr>
        <b/>
        <sz val="12"/>
        <rFont val="Arial"/>
        <family val="2"/>
      </rPr>
      <t xml:space="preserve">- Miks 
</t>
    </r>
    <r>
      <rPr>
        <sz val="12"/>
        <rFont val="Arial"/>
        <family val="2"/>
      </rPr>
      <t xml:space="preserve"> </t>
    </r>
    <r>
      <rPr>
        <b/>
        <sz val="12"/>
        <rFont val="Arial"/>
        <family val="2"/>
      </rPr>
      <t xml:space="preserve">Sanayi </t>
    </r>
    <r>
      <rPr>
        <sz val="12"/>
        <rFont val="Arial"/>
        <family val="2"/>
      </rPr>
      <t xml:space="preserve"> </t>
    </r>
  </si>
  <si>
    <r>
      <t>Dökmegaz</t>
    </r>
    <r>
      <rPr>
        <sz val="12"/>
        <rFont val="Arial"/>
        <family val="2"/>
      </rPr>
      <t xml:space="preserve"> LPG - </t>
    </r>
    <r>
      <rPr>
        <b/>
        <sz val="12"/>
        <rFont val="Arial"/>
        <family val="2"/>
      </rPr>
      <t>Propan</t>
    </r>
    <r>
      <rPr>
        <sz val="12"/>
        <rFont val="Arial"/>
        <family val="2"/>
      </rPr>
      <t xml:space="preserve">
</t>
    </r>
    <r>
      <rPr>
        <b/>
        <sz val="12"/>
        <rFont val="Arial"/>
        <family val="2"/>
      </rPr>
      <t>Sanayi</t>
    </r>
  </si>
  <si>
    <r>
      <t>TL/m</t>
    </r>
    <r>
      <rPr>
        <vertAlign val="superscript"/>
        <sz val="12"/>
        <rFont val="Arial"/>
        <family val="2"/>
        <charset val="162"/>
      </rPr>
      <t>3</t>
    </r>
  </si>
  <si>
    <r>
      <t xml:space="preserve">Soma Kısrakdere
Manisa - </t>
    </r>
    <r>
      <rPr>
        <b/>
        <sz val="12"/>
        <rFont val="NewsGoth Cn BT"/>
        <charset val="162"/>
      </rPr>
      <t>ELİ</t>
    </r>
  </si>
  <si>
    <r>
      <t>SANAYİDE</t>
    </r>
    <r>
      <rPr>
        <sz val="22"/>
        <rFont val="Arial"/>
        <family val="2"/>
        <charset val="162"/>
      </rPr>
      <t xml:space="preserve"> </t>
    </r>
    <r>
      <rPr>
        <sz val="16"/>
        <rFont val="Arial"/>
        <family val="2"/>
        <charset val="162"/>
      </rPr>
      <t xml:space="preserve">1000 kcal ısı ihtiyacı için gerekli olan </t>
    </r>
    <r>
      <rPr>
        <b/>
        <sz val="16"/>
        <rFont val="Arial"/>
        <family val="2"/>
        <charset val="162"/>
      </rPr>
      <t>ÇEŞİTLİ YAKITLAR</t>
    </r>
    <r>
      <rPr>
        <sz val="16"/>
        <rFont val="Arial"/>
        <family val="2"/>
        <charset val="162"/>
      </rPr>
      <t xml:space="preserve"> için </t>
    </r>
    <r>
      <rPr>
        <b/>
        <sz val="16"/>
        <rFont val="Arial"/>
        <family val="2"/>
        <charset val="162"/>
      </rPr>
      <t>MALİYET KARŞILAŞTIRMA</t>
    </r>
    <r>
      <rPr>
        <sz val="16"/>
        <rFont val="Arial"/>
        <family val="2"/>
        <charset val="162"/>
      </rPr>
      <t xml:space="preserve"> TABLOSU</t>
    </r>
  </si>
  <si>
    <t>Ortalama 
İşletme 
Verim 
Değeri</t>
  </si>
  <si>
    <t>En 
Ucuza 
Göre 
Yakıt 
Maliyeti 
İndeksi</t>
  </si>
  <si>
    <t>Sıra No</t>
  </si>
  <si>
    <r>
      <rPr>
        <b/>
        <sz val="11"/>
        <rFont val="Arial"/>
        <family val="2"/>
        <charset val="162"/>
      </rPr>
      <t>2.</t>
    </r>
    <r>
      <rPr>
        <sz val="11"/>
        <rFont val="Arial"/>
        <family val="2"/>
      </rPr>
      <t xml:space="preserve"> İşletme veriminin bir bölümü ortalama verim değerlerinin içerisinde olup, yakıt hazırlama, depolama, işletme giderleri vb. yakıt yakma yan maliyetleri de bu değeri etkilemiştir.
Otomatik kontrol kullanımı, bakım ve işletme kalitesi gibi nedenlerle verim yükseltilip, daha uygun maliyetler oluşturulabilir.</t>
    </r>
  </si>
  <si>
    <r>
      <t>100.000.001</t>
    </r>
    <r>
      <rPr>
        <sz val="12"/>
        <rFont val="Arial"/>
        <family val="2"/>
      </rPr>
      <t xml:space="preserve"> m</t>
    </r>
    <r>
      <rPr>
        <vertAlign val="superscript"/>
        <sz val="12"/>
        <rFont val="Arial"/>
        <family val="2"/>
        <charset val="162"/>
      </rPr>
      <t>3</t>
    </r>
    <r>
      <rPr>
        <sz val="12"/>
        <rFont val="Arial"/>
        <family val="2"/>
      </rPr>
      <t xml:space="preserve">/yıl ve </t>
    </r>
    <r>
      <rPr>
        <b/>
        <sz val="12"/>
        <rFont val="Arial"/>
        <family val="2"/>
        <charset val="162"/>
      </rPr>
      <t>üstünde</t>
    </r>
    <r>
      <rPr>
        <sz val="12"/>
        <rFont val="Arial"/>
        <family val="2"/>
      </rPr>
      <t xml:space="preserve">
</t>
    </r>
    <r>
      <rPr>
        <b/>
        <sz val="12"/>
        <rFont val="Arial"/>
        <family val="2"/>
        <charset val="162"/>
      </rPr>
      <t>Doğalgaz</t>
    </r>
    <r>
      <rPr>
        <sz val="12"/>
        <rFont val="Arial"/>
        <family val="2"/>
      </rPr>
      <t xml:space="preserve"> Tüketimi için</t>
    </r>
  </si>
  <si>
    <r>
      <t>10.000.001- 100.000.000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</si>
  <si>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1.000.001- 10.000.000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</si>
  <si>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0 - 100.000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</si>
  <si>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0 - 100.000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</si>
  <si>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 xml:space="preserve">100.000.001 </t>
    </r>
    <r>
      <rPr>
        <sz val="12"/>
        <rFont val="Arial"/>
        <family val="2"/>
        <charset val="162"/>
      </rPr>
      <t>m</t>
    </r>
    <r>
      <rPr>
        <vertAlign val="superscript"/>
        <sz val="12"/>
        <rFont val="Arial"/>
        <family val="2"/>
        <charset val="162"/>
      </rPr>
      <t>3</t>
    </r>
    <r>
      <rPr>
        <sz val="12"/>
        <rFont val="Arial"/>
        <family val="2"/>
        <charset val="162"/>
      </rPr>
      <t>/yıl ve</t>
    </r>
    <r>
      <rPr>
        <b/>
        <sz val="12"/>
        <rFont val="Arial"/>
        <family val="2"/>
        <charset val="162"/>
      </rPr>
      <t xml:space="preserve"> üstünde</t>
    </r>
    <r>
      <rPr>
        <sz val="12"/>
        <rFont val="Arial"/>
        <family val="2"/>
        <charset val="162"/>
      </rPr>
      <t xml:space="preserve">
</t>
    </r>
    <r>
      <rPr>
        <b/>
        <sz val="12"/>
        <rFont val="Arial"/>
        <family val="2"/>
        <charset val="162"/>
      </rPr>
      <t>Doğalgaz</t>
    </r>
    <r>
      <rPr>
        <sz val="12"/>
        <rFont val="Arial"/>
        <family val="2"/>
        <charset val="162"/>
      </rPr>
      <t xml:space="preserve"> Tüketimi için</t>
    </r>
  </si>
  <si>
    <r>
      <rPr>
        <b/>
        <sz val="12"/>
        <rFont val="Arial"/>
        <family val="2"/>
        <charset val="162"/>
      </rPr>
      <t>10.000.001 - 100.000.000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</si>
  <si>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10.000.001 - 100.000.000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</si>
  <si>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 xml:space="preserve">1.000.001 - 10.000.000 </t>
    </r>
    <r>
      <rPr>
        <sz val="12"/>
        <rFont val="Arial"/>
        <family val="2"/>
        <charset val="162"/>
      </rPr>
      <t>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</si>
  <si>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1.000.001 - 10.000.000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</si>
  <si>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100.001 -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</si>
  <si>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 xml:space="preserve">100.000.001 </t>
    </r>
    <r>
      <rPr>
        <sz val="12"/>
        <rFont val="Arial"/>
        <family val="2"/>
        <charset val="162"/>
      </rPr>
      <t>m</t>
    </r>
    <r>
      <rPr>
        <vertAlign val="superscript"/>
        <sz val="12"/>
        <rFont val="Arial"/>
        <family val="2"/>
        <charset val="162"/>
      </rPr>
      <t>3</t>
    </r>
    <r>
      <rPr>
        <sz val="12"/>
        <rFont val="Arial"/>
        <family val="2"/>
        <charset val="162"/>
      </rPr>
      <t>/yıl</t>
    </r>
    <r>
      <rPr>
        <b/>
        <sz val="12"/>
        <rFont val="Arial"/>
        <family val="2"/>
      </rPr>
      <t xml:space="preserve"> üstünde 
</t>
    </r>
    <r>
      <rPr>
        <b/>
        <sz val="12"/>
        <rFont val="Arial"/>
        <family val="2"/>
        <charset val="162"/>
      </rPr>
      <t>Doğalgaz</t>
    </r>
    <r>
      <rPr>
        <sz val="12"/>
        <rFont val="Arial"/>
        <family val="2"/>
        <charset val="162"/>
      </rPr>
      <t xml:space="preserve"> Tüketimi için</t>
    </r>
  </si>
  <si>
    <r>
      <t xml:space="preserve">Eskişehir
</t>
    </r>
    <r>
      <rPr>
        <b/>
        <sz val="12"/>
        <rFont val="Arial"/>
        <family val="2"/>
      </rPr>
      <t>ESGAZ KOLİN</t>
    </r>
  </si>
  <si>
    <r>
      <t xml:space="preserve">Eskişehir
</t>
    </r>
    <r>
      <rPr>
        <b/>
        <sz val="12"/>
        <rFont val="Arial"/>
        <family val="2"/>
        <charset val="162"/>
      </rPr>
      <t>ESGAZ KOLİN</t>
    </r>
  </si>
  <si>
    <t>4959
kcal/kg</t>
  </si>
  <si>
    <t>4679
kcal/kg</t>
  </si>
  <si>
    <r>
      <t>8250
kcal/m</t>
    </r>
    <r>
      <rPr>
        <vertAlign val="superscript"/>
        <sz val="10"/>
        <rFont val="Arial"/>
        <family val="2"/>
      </rPr>
      <t>3</t>
    </r>
  </si>
  <si>
    <r>
      <t>4,119454 x 1000</t>
    </r>
    <r>
      <rPr>
        <vertAlign val="superscript"/>
        <sz val="11"/>
        <rFont val="Arial"/>
        <family val="2"/>
      </rPr>
      <t xml:space="preserve">
</t>
    </r>
    <r>
      <rPr>
        <sz val="11"/>
        <rFont val="Arial"/>
        <family val="2"/>
      </rPr>
      <t>860 x 0,99</t>
    </r>
  </si>
  <si>
    <r>
      <t xml:space="preserve">İzmir
</t>
    </r>
    <r>
      <rPr>
        <b/>
        <sz val="12"/>
        <rFont val="Arial"/>
        <family val="2"/>
      </rPr>
      <t>İZMİR DOĞALGAZ</t>
    </r>
  </si>
  <si>
    <r>
      <t xml:space="preserve">Konya
</t>
    </r>
    <r>
      <rPr>
        <b/>
        <sz val="12"/>
        <rFont val="Arial"/>
        <family val="2"/>
      </rPr>
      <t>KONGAZ</t>
    </r>
  </si>
  <si>
    <r>
      <t xml:space="preserve">Trabzon / Rize
</t>
    </r>
    <r>
      <rPr>
        <b/>
        <sz val="12"/>
        <rFont val="Arial"/>
        <family val="2"/>
      </rPr>
      <t>AKSA</t>
    </r>
  </si>
  <si>
    <r>
      <rPr>
        <b/>
        <sz val="12"/>
        <rFont val="Arial"/>
        <family val="2"/>
        <charset val="162"/>
      </rPr>
      <t>100.001 -  1.000.000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</si>
  <si>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 xml:space="preserve">100.000.000 </t>
    </r>
    <r>
      <rPr>
        <sz val="12"/>
        <rFont val="Arial"/>
        <family val="2"/>
        <charset val="162"/>
      </rPr>
      <t>m</t>
    </r>
    <r>
      <rPr>
        <vertAlign val="superscript"/>
        <sz val="12"/>
        <rFont val="Arial"/>
        <family val="2"/>
        <charset val="162"/>
      </rPr>
      <t>3</t>
    </r>
    <r>
      <rPr>
        <sz val="12"/>
        <rFont val="Arial"/>
        <family val="2"/>
        <charset val="162"/>
      </rPr>
      <t>/yıl ve</t>
    </r>
    <r>
      <rPr>
        <b/>
        <sz val="12"/>
        <rFont val="Arial"/>
        <family val="2"/>
      </rPr>
      <t xml:space="preserve"> üstünde 
</t>
    </r>
    <r>
      <rPr>
        <b/>
        <sz val="12"/>
        <rFont val="Arial"/>
        <family val="2"/>
        <charset val="162"/>
      </rPr>
      <t>Doğalgaz</t>
    </r>
    <r>
      <rPr>
        <sz val="12"/>
        <rFont val="Arial"/>
        <family val="2"/>
        <charset val="162"/>
      </rPr>
      <t xml:space="preserve"> Tüketimi için</t>
    </r>
  </si>
  <si>
    <r>
      <t>100.000 - 1.000.000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</si>
  <si>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1.000.000 - 10.000.000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</si>
  <si>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10.000.000 - 100.000.000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</si>
  <si>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t>100.001 - 1.000.000</t>
    </r>
    <r>
      <rPr>
        <sz val="12"/>
        <rFont val="Arial"/>
        <family val="2"/>
      </rPr>
      <t xml:space="preserve"> m</t>
    </r>
    <r>
      <rPr>
        <vertAlign val="superscript"/>
        <sz val="12"/>
        <rFont val="Arial"/>
        <family val="2"/>
        <charset val="162"/>
      </rPr>
      <t>3</t>
    </r>
    <r>
      <rPr>
        <sz val="12"/>
        <rFont val="Arial"/>
        <family val="2"/>
      </rPr>
      <t xml:space="preserve">/yıl
</t>
    </r>
    <r>
      <rPr>
        <b/>
        <sz val="12"/>
        <rFont val="Arial"/>
        <family val="2"/>
        <charset val="162"/>
      </rPr>
      <t>Doğalgaz</t>
    </r>
    <r>
      <rPr>
        <sz val="12"/>
        <rFont val="Arial"/>
        <family val="2"/>
      </rPr>
      <t xml:space="preserve"> Tüketimi için</t>
    </r>
  </si>
  <si>
    <r>
      <rPr>
        <b/>
        <sz val="12"/>
        <rFont val="Arial"/>
        <family val="2"/>
        <charset val="162"/>
      </rPr>
      <t>100.001 - 1.000.000</t>
    </r>
    <r>
      <rPr>
        <sz val="12"/>
        <rFont val="Arial"/>
        <family val="2"/>
        <charset val="162"/>
      </rPr>
      <t xml:space="preserve"> m</t>
    </r>
    <r>
      <rPr>
        <vertAlign val="superscript"/>
        <sz val="12"/>
        <rFont val="Arial"/>
        <family val="2"/>
        <charset val="162"/>
      </rPr>
      <t>3</t>
    </r>
    <r>
      <rPr>
        <sz val="12"/>
        <rFont val="Arial"/>
        <family val="2"/>
        <charset val="162"/>
      </rPr>
      <t xml:space="preserve">/yıl
</t>
    </r>
    <r>
      <rPr>
        <b/>
        <sz val="12"/>
        <rFont val="Arial"/>
        <family val="2"/>
        <charset val="162"/>
      </rPr>
      <t>Doğalgaz</t>
    </r>
    <r>
      <rPr>
        <sz val="12"/>
        <rFont val="Arial"/>
        <family val="2"/>
        <charset val="162"/>
      </rPr>
      <t xml:space="preserve"> Tüketimi için</t>
    </r>
  </si>
  <si>
    <r>
      <t xml:space="preserve">Demirhan </t>
    </r>
    <r>
      <rPr>
        <b/>
        <sz val="12"/>
        <rFont val="Arial"/>
        <family val="2"/>
      </rPr>
      <t xml:space="preserve">
KÖMÜR DEPOSU</t>
    </r>
  </si>
  <si>
    <t>4,850000 x 1000
4.959 x 0.65</t>
  </si>
  <si>
    <r>
      <t>LNG</t>
    </r>
    <r>
      <rPr>
        <sz val="12"/>
        <rFont val="Arial"/>
        <family val="2"/>
      </rPr>
      <t xml:space="preserve"> -</t>
    </r>
    <r>
      <rPr>
        <sz val="12"/>
        <rFont val="Arial"/>
        <family val="2"/>
      </rPr>
      <t xml:space="preserve"> Sanayi
Sıvılaştırılmış Doğalgaz</t>
    </r>
    <r>
      <rPr>
        <b/>
        <sz val="12"/>
        <rFont val="Arial"/>
        <family val="2"/>
      </rPr>
      <t xml:space="preserve"> </t>
    </r>
  </si>
  <si>
    <r>
      <t xml:space="preserve">Bursa
</t>
    </r>
    <r>
      <rPr>
        <b/>
        <sz val="12"/>
        <rFont val="Arial"/>
        <family val="2"/>
      </rPr>
      <t>AKSA</t>
    </r>
    <r>
      <rPr>
        <sz val="12"/>
        <rFont val="Arial"/>
        <family val="2"/>
      </rPr>
      <t xml:space="preserve"> </t>
    </r>
    <r>
      <rPr>
        <b/>
        <sz val="12"/>
        <rFont val="Arial"/>
        <family val="2"/>
        <charset val="162"/>
      </rPr>
      <t xml:space="preserve">BURSAGAZ </t>
    </r>
  </si>
  <si>
    <t>İKLİMLENDİRME TEKNOLOJİLERİ</t>
  </si>
  <si>
    <t>3,900000x 1000
4.679 x 0,65</t>
  </si>
  <si>
    <t>TL
/
1000 kcal</t>
  </si>
  <si>
    <r>
      <t xml:space="preserve">Kocaeli
</t>
    </r>
    <r>
      <rPr>
        <b/>
        <sz val="12"/>
        <rFont val="Arial"/>
        <family val="2"/>
      </rPr>
      <t>İZGAZ PALMET</t>
    </r>
  </si>
  <si>
    <t>Hesaplama formülü</t>
  </si>
  <si>
    <r>
      <t>İstanbul Avrupa Yakası</t>
    </r>
    <r>
      <rPr>
        <b/>
        <sz val="14"/>
        <rFont val="Arial"/>
        <family val="2"/>
      </rPr>
      <t xml:space="preserve">
</t>
    </r>
    <r>
      <rPr>
        <b/>
        <sz val="12"/>
        <rFont val="Arial"/>
        <family val="2"/>
        <charset val="162"/>
      </rPr>
      <t>OPET</t>
    </r>
  </si>
  <si>
    <r>
      <t xml:space="preserve">Motorin
</t>
    </r>
    <r>
      <rPr>
        <sz val="12"/>
        <rFont val="Arial"/>
        <family val="2"/>
      </rPr>
      <t xml:space="preserve"> (Ultra Force)</t>
    </r>
  </si>
  <si>
    <r>
      <t xml:space="preserve">Fuel-oil No: 6 </t>
    </r>
    <r>
      <rPr>
        <sz val="12"/>
        <rFont val="Arial"/>
        <family val="2"/>
      </rPr>
      <t xml:space="preserve">
(Yüksek Kükürtlü)</t>
    </r>
  </si>
  <si>
    <r>
      <t xml:space="preserve">(16 Mart 2026 </t>
    </r>
    <r>
      <rPr>
        <sz val="12"/>
        <rFont val="Arial"/>
        <family val="2"/>
        <charset val="162"/>
      </rPr>
      <t>tarihinde belirlenmiş</t>
    </r>
    <r>
      <rPr>
        <sz val="18"/>
        <rFont val="Arial"/>
        <family val="2"/>
        <charset val="162"/>
      </rPr>
      <t xml:space="preserve">  </t>
    </r>
    <r>
      <rPr>
        <b/>
        <sz val="18"/>
        <rFont val="Arial"/>
        <family val="2"/>
        <charset val="162"/>
      </rPr>
      <t>KDV HARİÇ</t>
    </r>
    <r>
      <rPr>
        <sz val="18"/>
        <rFont val="Arial"/>
        <family val="2"/>
        <charset val="162"/>
      </rPr>
      <t xml:space="preserve"> </t>
    </r>
    <r>
      <rPr>
        <sz val="12"/>
        <rFont val="Arial"/>
        <family val="2"/>
        <charset val="162"/>
      </rPr>
      <t xml:space="preserve">birim fiyatlarla </t>
    </r>
    <r>
      <rPr>
        <b/>
        <sz val="18"/>
        <rFont val="Arial"/>
        <family val="2"/>
        <charset val="162"/>
      </rPr>
      <t>)</t>
    </r>
  </si>
  <si>
    <r>
      <t xml:space="preserve">İthal Rusya Kömürü
</t>
    </r>
    <r>
      <rPr>
        <sz val="12"/>
        <rFont val="Arial"/>
        <family val="2"/>
      </rPr>
      <t>Pro Karbon Platinium</t>
    </r>
  </si>
  <si>
    <r>
      <t xml:space="preserve">İthal Rusya Kömürü
</t>
    </r>
    <r>
      <rPr>
        <sz val="12"/>
        <rFont val="Arial"/>
        <family val="2"/>
      </rPr>
      <t>Pro Karbon Pullukçu</t>
    </r>
  </si>
  <si>
    <r>
      <t xml:space="preserve">Yerli Pullukçu Parça Kömür
</t>
    </r>
    <r>
      <rPr>
        <sz val="12"/>
        <rFont val="Arial"/>
        <family val="2"/>
      </rPr>
      <t xml:space="preserve"> Pullukçu</t>
    </r>
  </si>
  <si>
    <r>
      <t xml:space="preserve">Yerli Pullukçu Fındık Kömür
</t>
    </r>
    <r>
      <rPr>
        <sz val="12"/>
        <rFont val="Arial"/>
        <family val="2"/>
      </rPr>
      <t>Pullukçu</t>
    </r>
  </si>
  <si>
    <t xml:space="preserve">18,148464 x 1000
8.250 x 0,93 </t>
  </si>
  <si>
    <t xml:space="preserve">15,503565 x 1000
8.250 x 0,93 </t>
  </si>
  <si>
    <r>
      <rPr>
        <b/>
        <sz val="11"/>
        <rFont val="Arial"/>
        <family val="2"/>
        <charset val="162"/>
      </rPr>
      <t>1.</t>
    </r>
    <r>
      <rPr>
        <sz val="11"/>
        <rFont val="Arial"/>
        <family val="2"/>
      </rPr>
      <t xml:space="preserve"> Bu tablo yakıtların yaklaşık işletme maliyetleri hakkında fikir verebilmek için hazırlanmış olup, </t>
    </r>
    <r>
      <rPr>
        <b/>
        <sz val="11"/>
        <rFont val="Arial"/>
        <family val="2"/>
      </rPr>
      <t>birim fiyatlara KDV HARİÇTİR.</t>
    </r>
    <r>
      <rPr>
        <sz val="11"/>
        <rFont val="Arial"/>
        <family val="2"/>
      </rPr>
      <t xml:space="preserve"> </t>
    </r>
  </si>
  <si>
    <r>
      <rPr>
        <b/>
        <sz val="11"/>
        <rFont val="Arial"/>
        <family val="2"/>
        <charset val="162"/>
      </rPr>
      <t>8. Yerli linyit kömürü</t>
    </r>
    <r>
      <rPr>
        <sz val="11"/>
        <rFont val="Arial"/>
        <family val="2"/>
        <charset val="162"/>
      </rPr>
      <t xml:space="preserve"> fiyatları  </t>
    </r>
    <r>
      <rPr>
        <b/>
        <sz val="11"/>
        <rFont val="Arial"/>
        <family val="2"/>
        <charset val="162"/>
      </rPr>
      <t>TKİ - ELİ</t>
    </r>
    <r>
      <rPr>
        <sz val="11"/>
        <rFont val="Arial"/>
        <family val="2"/>
        <charset val="162"/>
      </rPr>
      <t>'nin 01 Ekim 2025 tarihli satış fiyatları listesindeki Isınma Amaçlı (Torbalanmış) Kömürlerin Üretim Yeri Teslimi Peşin %10 KDV'siz Satış Fiyatlarıdır. Bu kömürlerin alt ısıl değerleri ise ELİ Laboratuvar Şube Müdürlüğü'nün Kümülatif Ağırlıklı Komple Analiz Değerleri" tablosuna göre Soma Kısrakdere; 0,5-10 mm Yıkanmış Açık - Toz: 4.679 kcal/kg, 10-18 mm. yıkanmış Fındık - Torba linyit kömürü: 4.959 kcal/kg, ve +18 mm. yıkanmış Fındık - Torba linyit kömürü: 4.750 kcal/kg'dır.</t>
    </r>
  </si>
  <si>
    <t>34,067797 x 1000
9,562 x 0,80</t>
  </si>
  <si>
    <r>
      <t>55,838983 x 1000</t>
    </r>
    <r>
      <rPr>
        <vertAlign val="superscript"/>
        <sz val="11"/>
        <rFont val="Arial"/>
        <family val="2"/>
      </rPr>
      <t xml:space="preserve">
</t>
    </r>
    <r>
      <rPr>
        <sz val="11"/>
        <rFont val="Arial"/>
        <family val="2"/>
      </rPr>
      <t>10,256 x 0,84</t>
    </r>
  </si>
  <si>
    <t>6,400000 x 1000
4.800 x 0,65</t>
  </si>
  <si>
    <t>6,600000 x 1000
4.800 x 0,65</t>
  </si>
  <si>
    <t>10,200000 x 1000
7.000 x 0,65</t>
  </si>
  <si>
    <t>9,600000 x 1000
6.400 x 0,65</t>
  </si>
  <si>
    <r>
      <rPr>
        <b/>
        <sz val="11"/>
        <rFont val="Arial"/>
        <family val="2"/>
        <charset val="162"/>
      </rPr>
      <t xml:space="preserve">3.  </t>
    </r>
    <r>
      <rPr>
        <b/>
        <sz val="11"/>
        <rFont val="Arial"/>
        <family val="2"/>
      </rPr>
      <t>Doğalgaz</t>
    </r>
    <r>
      <rPr>
        <sz val="11"/>
        <rFont val="Arial"/>
        <family val="2"/>
      </rPr>
      <t xml:space="preserve"> birim fiyatları 01 Mart 2026 tarihinde yayınlanan, AKSA Trabzon / Rize, BAŞKENTGAZ, AKSA BURSAGAZ, ESGAZ,  İGDAŞ, İZGAZ, İZMİRGAZ, KONGAZ şehir gaz dağıtım şirketlerinin tarifelerinde belirtilen %20 KDV'siz fiyatlardır. </t>
    </r>
  </si>
  <si>
    <r>
      <rPr>
        <b/>
        <sz val="11"/>
        <rFont val="Arial"/>
        <family val="2"/>
        <charset val="162"/>
      </rPr>
      <t>9.</t>
    </r>
    <r>
      <rPr>
        <sz val="11"/>
        <rFont val="Arial"/>
        <family val="2"/>
      </rPr>
      <t>.</t>
    </r>
    <r>
      <rPr>
        <b/>
        <sz val="11"/>
        <rFont val="Arial"/>
        <family val="2"/>
      </rPr>
      <t xml:space="preserve"> İthal sibirya kömürü </t>
    </r>
    <r>
      <rPr>
        <sz val="11"/>
        <rFont val="Arial"/>
        <family val="2"/>
      </rPr>
      <t xml:space="preserve">ve </t>
    </r>
    <r>
      <rPr>
        <b/>
        <sz val="11"/>
        <rFont val="Arial"/>
        <family val="2"/>
      </rPr>
      <t xml:space="preserve">yerli linyit kömürü </t>
    </r>
    <r>
      <rPr>
        <sz val="11"/>
        <rFont val="Arial"/>
        <family val="2"/>
      </rPr>
      <t xml:space="preserve">fiyatları Kömür Deposu- Bolu isimli şirketin 01 Mart 2026 tarihinden itibaren geçerli olan %10 KDV'siz fiyatlarıdır. Nakliye ücretleri ise Tekirdağ'dan teslim 26-27 tonluk bir kamyon için İstanbul Avrupa yakası için 500 TL+KDV ve İstanbul Anadolu yakası için 600 TL/ton +KDV nakliye bedeli alınmaktadır. </t>
    </r>
  </si>
  <si>
    <r>
      <t>6.</t>
    </r>
    <r>
      <rPr>
        <sz val="11"/>
        <rFont val="Arial"/>
        <family val="2"/>
        <charset val="162"/>
      </rPr>
      <t xml:space="preserve"> </t>
    </r>
    <r>
      <rPr>
        <b/>
        <sz val="11"/>
        <rFont val="Arial"/>
        <family val="2"/>
        <charset val="162"/>
      </rPr>
      <t xml:space="preserve"> Elektrik birim fiyatı</t>
    </r>
    <r>
      <rPr>
        <sz val="11"/>
        <rFont val="Arial"/>
        <family val="2"/>
        <charset val="162"/>
      </rPr>
      <t xml:space="preserve"> 05 Nisan 2025 tarihinde ilan edilen ve günümüzde geçerli olan EPDK'nın Elektrik Piyasası Tarife Tabloları'ndan alınmış TEDAŞ'ın Diğer Tüm Dağıtım Sistemi Kullanıcıları için Dağıtım Şirketinden Enerji Alan Tüketicilere Tek Terimli ve Tek Zamanlı tarifede belirtilen Perakende Tek Zamanlı Enerji Bedellerindeki "Sanayi" birim fiyatına Belediye Elektrik Tüketim Vergisi (%1) ilave edilmiş; %20 KDV'siz fiyattır. Enerji güç bedeli hariç, dağıtım sistem kullanım bedeli dahildir.  Elektrik kullanımındaki ısıtma cihazı elektrikli ısıtıcı olup, ısı pompası kullanımında cihazın COP sistem ve yıllık değerleri kullanılmalıdır.</t>
    </r>
  </si>
  <si>
    <t xml:space="preserve">24,484344 x 1000
8.250 x 0,93 </t>
  </si>
  <si>
    <r>
      <t xml:space="preserve">İstanbul
</t>
    </r>
    <r>
      <rPr>
        <b/>
        <sz val="12"/>
        <rFont val="Arial"/>
        <family val="2"/>
      </rPr>
      <t>AYGAZ</t>
    </r>
  </si>
  <si>
    <r>
      <t xml:space="preserve">  LPG 45 kg 
 </t>
    </r>
    <r>
      <rPr>
        <sz val="12"/>
        <rFont val="Arial"/>
        <family val="2"/>
      </rPr>
      <t>Propani Tüpü</t>
    </r>
  </si>
  <si>
    <r>
      <t>108,066667 x 1000</t>
    </r>
    <r>
      <rPr>
        <vertAlign val="superscript"/>
        <sz val="11"/>
        <rFont val="Arial"/>
        <family val="2"/>
      </rPr>
      <t xml:space="preserve">
</t>
    </r>
    <r>
      <rPr>
        <sz val="11"/>
        <rFont val="Arial"/>
        <family val="2"/>
      </rPr>
      <t>11,000 x 0,90</t>
    </r>
  </si>
  <si>
    <r>
      <t>118,177778 x 1000</t>
    </r>
    <r>
      <rPr>
        <vertAlign val="superscript"/>
        <sz val="11"/>
        <rFont val="Arial"/>
        <family val="2"/>
      </rPr>
      <t xml:space="preserve">
</t>
    </r>
    <r>
      <rPr>
        <sz val="11"/>
        <rFont val="Arial"/>
        <family val="2"/>
      </rPr>
      <t>11,000 x 0,90</t>
    </r>
  </si>
  <si>
    <r>
      <t>56,150000 x 1000</t>
    </r>
    <r>
      <rPr>
        <vertAlign val="superscript"/>
        <sz val="11"/>
        <rFont val="Arial"/>
        <family val="2"/>
      </rPr>
      <t xml:space="preserve">
</t>
    </r>
    <r>
      <rPr>
        <sz val="11"/>
        <rFont val="Arial"/>
        <family val="2"/>
      </rPr>
      <t>11,000 x 0,92</t>
    </r>
  </si>
  <si>
    <r>
      <t>51,045455 x 1000</t>
    </r>
    <r>
      <rPr>
        <vertAlign val="superscript"/>
        <sz val="11"/>
        <rFont val="Arial"/>
        <family val="2"/>
      </rPr>
      <t xml:space="preserve">
</t>
    </r>
    <r>
      <rPr>
        <sz val="11"/>
        <rFont val="Arial"/>
        <family val="2"/>
      </rPr>
      <t>11,000 x 0,92</t>
    </r>
  </si>
  <si>
    <r>
      <t>65,750000 x 1000</t>
    </r>
    <r>
      <rPr>
        <vertAlign val="superscript"/>
        <sz val="11"/>
        <rFont val="Arial"/>
        <family val="2"/>
      </rPr>
      <t xml:space="preserve">
</t>
    </r>
    <r>
      <rPr>
        <sz val="11"/>
        <rFont val="Arial"/>
        <family val="2"/>
      </rPr>
      <t>11,100 x 0,92</t>
    </r>
  </si>
  <si>
    <r>
      <t xml:space="preserve">5. LPG tüpgaz ve Dökmegaz </t>
    </r>
    <r>
      <rPr>
        <sz val="11"/>
        <rFont val="Arial"/>
        <family val="2"/>
      </rPr>
      <t xml:space="preserve">fiyatları 03 Şubat 2026 tarihlerinde yayınlanan  </t>
    </r>
    <r>
      <rPr>
        <b/>
        <sz val="11"/>
        <rFont val="Arial"/>
        <family val="2"/>
      </rPr>
      <t>İPRAGAZ</t>
    </r>
    <r>
      <rPr>
        <sz val="11"/>
        <rFont val="Arial"/>
        <family val="2"/>
      </rPr>
      <t xml:space="preserve"> ve</t>
    </r>
    <r>
      <rPr>
        <b/>
        <sz val="11"/>
        <rFont val="Arial"/>
        <family val="2"/>
      </rPr>
      <t xml:space="preserve"> AYGAZ</t>
    </r>
    <r>
      <rPr>
        <sz val="11"/>
        <rFont val="Arial"/>
        <family val="2"/>
      </rPr>
      <t xml:space="preserve"> fiyat sirkülerlerinden alınmış olan fiyatların ortalamasıdır. %20 KDV'siz fiyatlardır. Birim fiyatlar belirlenirken işletme maliyetleri gözönüne alınmamıştır. Miks dökmegaz fiyatı büyük sanayi kullanımında %10 indirimli alınmıştır.</t>
    </r>
  </si>
  <si>
    <r>
      <rPr>
        <b/>
        <sz val="11"/>
        <rFont val="Arial"/>
        <family val="2"/>
        <charset val="162"/>
      </rPr>
      <t>7.</t>
    </r>
    <r>
      <rPr>
        <sz val="11"/>
        <rFont val="Arial"/>
        <family val="2"/>
      </rPr>
      <t xml:space="preserve"> </t>
    </r>
    <r>
      <rPr>
        <b/>
        <sz val="11"/>
        <rFont val="Arial"/>
        <family val="2"/>
        <charset val="162"/>
      </rPr>
      <t xml:space="preserve">Akaryakıt </t>
    </r>
    <r>
      <rPr>
        <sz val="11"/>
        <rFont val="Arial"/>
        <family val="2"/>
      </rPr>
      <t xml:space="preserve">fiyatları için EPDK tarafından açıklanan ve </t>
    </r>
    <r>
      <rPr>
        <b/>
        <sz val="11"/>
        <rFont val="Arial"/>
        <family val="2"/>
        <charset val="162"/>
      </rPr>
      <t>OPET</t>
    </r>
    <r>
      <rPr>
        <sz val="11"/>
        <rFont val="Arial"/>
        <family val="2"/>
      </rPr>
      <t xml:space="preserve"> tarafından tavsiye edilen 14 Mart 2026 tarihli pompa satış fiyatları sirkülerindeki İstanbul Avrupa Yakası'ndaki Bakırköy için mahalli akaryakıt %18 KDV'siz satış fiyatları alınmaktadır. Motorin birim fiyatı "TL/kg" için TL/litre değeri 0,845 dönüşüm katsayısına bölünerek bulunmaktadır. </t>
    </r>
  </si>
  <si>
    <t>EPDK</t>
  </si>
  <si>
    <r>
      <rPr>
        <b/>
        <sz val="11"/>
        <rFont val="Arial"/>
        <family val="2"/>
        <charset val="162"/>
      </rPr>
      <t>4,</t>
    </r>
    <r>
      <rPr>
        <sz val="11"/>
        <rFont val="Arial"/>
        <family val="2"/>
      </rPr>
      <t xml:space="preserve"> </t>
    </r>
    <r>
      <rPr>
        <b/>
        <sz val="11"/>
        <rFont val="Arial"/>
        <family val="2"/>
        <charset val="162"/>
      </rPr>
      <t xml:space="preserve">LNG-Sıvılaştırılmış doğalgaz </t>
    </r>
    <r>
      <rPr>
        <sz val="11"/>
        <rFont val="Arial"/>
        <family val="2"/>
      </rPr>
      <t>birim fiyatları,Ocak 2026 tarihinde yayınlananEPDK'nın %20 KDV'siz fiyatıdır.</t>
    </r>
  </si>
  <si>
    <t xml:space="preserve">15,210279 x 1000
8.250 x 0,93 </t>
  </si>
  <si>
    <t xml:space="preserve">15,221293 x 1000
8.250 x 0,93 </t>
  </si>
  <si>
    <t xml:space="preserve">15,249147 x 1000
8.250 x 0,93 </t>
  </si>
  <si>
    <t xml:space="preserve">15,249344 x 1000
8.250 x 0,93 </t>
  </si>
  <si>
    <t xml:space="preserve">15,266638 x 1000
8.250 x 0,93 </t>
  </si>
  <si>
    <t xml:space="preserve">15,285455 x 1000
8.250 x 0,93 </t>
  </si>
  <si>
    <t xml:space="preserve">15,289248 x 1000
8.250 x 0,93 </t>
  </si>
  <si>
    <t xml:space="preserve">15,294098 x 1000
8250 x 0,93 </t>
  </si>
  <si>
    <t xml:space="preserve">15,330644 x 1000
8.250 x 0,93 </t>
  </si>
  <si>
    <t xml:space="preserve">15,343628 x 1000
8.250 x 0,93 </t>
  </si>
  <si>
    <t xml:space="preserve">15,345561 x 1000
8.250 x 0,93 </t>
  </si>
  <si>
    <t xml:space="preserve">15,354176 x 1000
8.250 x 0,93 </t>
  </si>
  <si>
    <t xml:space="preserve">15,411139 x 1000
8.250 x 0,93 </t>
  </si>
  <si>
    <t xml:space="preserve">15,415528 x 1000
8.250 x 0,93 </t>
  </si>
  <si>
    <t xml:space="preserve">15,443768 x 1000
8.250 x 0,93 </t>
  </si>
  <si>
    <t xml:space="preserve">15,480173 x 1000
8.250 x 0,93 </t>
  </si>
  <si>
    <t xml:space="preserve">15,573190 x 1000
8.250 x 0,93 </t>
  </si>
  <si>
    <t xml:space="preserve">15,674879 x 1000
8.250 x 0,93 </t>
  </si>
  <si>
    <t xml:space="preserve">15,682728 x 1000
8.250 x 0,93 </t>
  </si>
  <si>
    <t xml:space="preserve">15,757125 x 1000
8.250 x 0,93 </t>
  </si>
  <si>
    <t xml:space="preserve">15,760488 x 1000
8.250 x 0,93 </t>
  </si>
  <si>
    <t xml:space="preserve">15,767357 x 1000
8.250 x 0,93 </t>
  </si>
  <si>
    <t xml:space="preserve">15,843993 x 1000
8.250 x 0,93 </t>
  </si>
  <si>
    <t xml:space="preserve">15,947824 x 1000
8.250 x 0,93 </t>
  </si>
  <si>
    <t xml:space="preserve">16,100837 x 1000
8.250 x 0,93 </t>
  </si>
  <si>
    <t xml:space="preserve">16,278475 x 1000
8.250 x 0,93 </t>
  </si>
  <si>
    <t xml:space="preserve">16,573464 x 1000
8.250 x 0,93 </t>
  </si>
  <si>
    <t xml:space="preserve">16,676244 x 1000
8.250 x 0,93 </t>
  </si>
  <si>
    <t xml:space="preserve">16,681115 x 1000
8.250 x 0,93 </t>
  </si>
  <si>
    <t xml:space="preserve">16,774951 x 1000
8.250 x 0,93 </t>
  </si>
  <si>
    <t xml:space="preserve">16,936270 x 1000
8.250 x 0,93 </t>
  </si>
  <si>
    <t xml:space="preserve">17,328988 1000
8.250 x 0,93 </t>
  </si>
  <si>
    <t xml:space="preserve">17,424541 x 1000
8.250 x 0,93 </t>
  </si>
  <si>
    <t xml:space="preserve">17,730685 x 1000
8.250 x 0,93 </t>
  </si>
  <si>
    <t xml:space="preserve">17,824895 x 1000
8.250 x 0,93 </t>
  </si>
  <si>
    <t xml:space="preserve">17,919669 x 1000
8.250 x 0,93 </t>
  </si>
  <si>
    <t xml:space="preserve">18,058863 x 1000
8.250 x 0,93 </t>
  </si>
  <si>
    <t xml:space="preserve">19,142501 x 1000
8.250 x 0,93 </t>
  </si>
  <si>
    <r>
      <t xml:space="preserve">16 Mart 2026
</t>
    </r>
    <r>
      <rPr>
        <sz val="12"/>
        <rFont val="Arial"/>
        <family val="2"/>
        <charset val="162"/>
      </rPr>
      <t>Tarihindeki
Birim Fiyat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</si>
</sst>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00"/>
    <numFmt numFmtId="165" formatCode="#,##0.0000"/>
    <numFmt numFmtId="166" formatCode="0.000000"/>
  </numFmts>
  <fonts count="31">
    <font>
      <sz val="10"/>
      <name val="Arial"/>
      <charset val="162"/>
    </font>
    <font>
      <sz val="11"/>
      <color theme="1"/>
      <name val="Calibri"/>
      <family val="2"/>
      <charset val="162"/>
      <scheme val="minor"/>
    </font>
    <font>
      <sz val="11"/>
      <color theme="1"/>
      <name val="Calibri"/>
      <family val="2"/>
      <charset val="162"/>
      <scheme val="minor"/>
    </font>
    <font>
      <sz val="12"/>
      <name val="Arial"/>
      <family val="2"/>
    </font>
    <font>
      <b/>
      <sz val="16"/>
      <name val="Arial"/>
      <family val="2"/>
    </font>
    <font>
      <b/>
      <sz val="12"/>
      <name val="Arial"/>
      <family val="2"/>
    </font>
    <font>
      <sz val="11"/>
      <name val="Arial"/>
      <family val="2"/>
    </font>
    <font>
      <b/>
      <sz val="14"/>
      <name val="Arial"/>
      <family val="2"/>
    </font>
    <font>
      <sz val="13.5"/>
      <name val="Arial"/>
      <family val="2"/>
    </font>
    <font>
      <b/>
      <sz val="13.5"/>
      <name val="Arial"/>
      <family val="2"/>
    </font>
    <font>
      <vertAlign val="superscript"/>
      <sz val="11"/>
      <name val="Arial"/>
      <family val="2"/>
    </font>
    <font>
      <sz val="10"/>
      <name val="Arial"/>
      <family val="2"/>
    </font>
    <font>
      <b/>
      <sz val="11"/>
      <name val="Arial"/>
      <family val="2"/>
    </font>
    <font>
      <sz val="14"/>
      <name val="NewsGoth Cn BT"/>
      <family val="2"/>
    </font>
    <font>
      <b/>
      <sz val="14"/>
      <name val="NewsGoth Cn BT"/>
      <family val="2"/>
    </font>
    <font>
      <b/>
      <sz val="12"/>
      <name val="Arial"/>
      <family val="2"/>
      <charset val="162"/>
    </font>
    <font>
      <b/>
      <sz val="11"/>
      <name val="Arial"/>
      <family val="2"/>
      <charset val="162"/>
    </font>
    <font>
      <sz val="12"/>
      <name val="Arial"/>
      <family val="2"/>
      <charset val="162"/>
    </font>
    <font>
      <vertAlign val="superscript"/>
      <sz val="12"/>
      <name val="Arial"/>
      <family val="2"/>
      <charset val="162"/>
    </font>
    <font>
      <b/>
      <sz val="14"/>
      <name val="Arial"/>
      <family val="2"/>
      <charset val="162"/>
    </font>
    <font>
      <sz val="11"/>
      <name val="Arial"/>
      <family val="2"/>
      <charset val="162"/>
    </font>
    <font>
      <b/>
      <sz val="16"/>
      <name val="Arial"/>
      <family val="2"/>
      <charset val="162"/>
    </font>
    <font>
      <b/>
      <sz val="22"/>
      <name val="Arial"/>
      <family val="2"/>
      <charset val="162"/>
    </font>
    <font>
      <sz val="22"/>
      <name val="Arial"/>
      <family val="2"/>
      <charset val="162"/>
    </font>
    <font>
      <b/>
      <sz val="12"/>
      <name val="NewsGoth Cn BT"/>
      <charset val="162"/>
    </font>
    <font>
      <b/>
      <sz val="18"/>
      <name val="Arial"/>
      <family val="2"/>
      <charset val="162"/>
    </font>
    <font>
      <sz val="18"/>
      <name val="Arial"/>
      <family val="2"/>
      <charset val="162"/>
    </font>
    <font>
      <sz val="16"/>
      <name val="Arial"/>
      <family val="2"/>
      <charset val="162"/>
    </font>
    <font>
      <sz val="10"/>
      <name val="Arial"/>
      <family val="2"/>
      <charset val="162"/>
    </font>
    <font>
      <vertAlign val="superscript"/>
      <sz val="10"/>
      <name val="Arial"/>
      <family val="2"/>
    </font>
    <font>
      <b/>
      <sz val="14"/>
      <color rgb="FF0070C0"/>
      <name val="Arial"/>
      <family val="2"/>
      <charset val="162"/>
    </font>
  </fonts>
  <fills count="22">
    <fill>
      <patternFill patternType="none"/>
    </fill>
    <fill>
      <patternFill patternType="gray125"/>
    </fill>
    <fill>
      <patternFill patternType="solid">
        <fgColor rgb="FFE2FBFE"/>
        <bgColor indexed="64"/>
      </patternFill>
    </fill>
    <fill>
      <patternFill patternType="solid">
        <fgColor rgb="FFBCF6FC"/>
        <bgColor indexed="64"/>
      </patternFill>
    </fill>
    <fill>
      <patternFill patternType="solid">
        <fgColor rgb="FFFFFFB3"/>
        <bgColor indexed="64"/>
      </patternFill>
    </fill>
    <fill>
      <patternFill patternType="solid">
        <fgColor rgb="FFFFFF8F"/>
        <bgColor indexed="64"/>
      </patternFill>
    </fill>
    <fill>
      <patternFill patternType="solid">
        <fgColor rgb="FFFFFF15"/>
        <bgColor indexed="64"/>
      </patternFill>
    </fill>
    <fill>
      <patternFill patternType="solid">
        <fgColor theme="0" tint="-0.14999847407452621"/>
        <bgColor indexed="64"/>
      </patternFill>
    </fill>
    <fill>
      <patternFill patternType="solid">
        <fgColor theme="9" tint="0.59999389629810485"/>
        <bgColor indexed="64"/>
      </patternFill>
    </fill>
    <fill>
      <patternFill patternType="solid">
        <fgColor rgb="FFFFFF6D"/>
        <bgColor indexed="64"/>
      </patternFill>
    </fill>
    <fill>
      <patternFill patternType="solid">
        <fgColor rgb="FFFFFF5B"/>
        <bgColor indexed="64"/>
      </patternFill>
    </fill>
    <fill>
      <patternFill patternType="solid">
        <fgColor rgb="FFFFFF3B"/>
        <bgColor indexed="64"/>
      </patternFill>
    </fill>
    <fill>
      <patternFill patternType="solid">
        <fgColor rgb="FFFFFF05"/>
        <bgColor indexed="64"/>
      </patternFill>
    </fill>
    <fill>
      <patternFill patternType="solid">
        <fgColor rgb="FFFABF8E"/>
        <bgColor indexed="64"/>
      </patternFill>
    </fill>
    <fill>
      <patternFill patternType="solid">
        <fgColor rgb="FFC7A1E3"/>
        <bgColor indexed="64"/>
      </patternFill>
    </fill>
    <fill>
      <patternFill patternType="solid">
        <fgColor rgb="FF53FFA1"/>
        <bgColor indexed="64"/>
      </patternFill>
    </fill>
    <fill>
      <patternFill patternType="solid">
        <fgColor rgb="FF85FFBC"/>
        <bgColor indexed="64"/>
      </patternFill>
    </fill>
    <fill>
      <patternFill patternType="solid">
        <fgColor rgb="FFFF4F4F"/>
        <bgColor indexed="64"/>
      </patternFill>
    </fill>
    <fill>
      <patternFill patternType="solid">
        <fgColor theme="8" tint="0.79998168889431442"/>
        <bgColor indexed="64"/>
      </patternFill>
    </fill>
    <fill>
      <patternFill patternType="solid">
        <fgColor rgb="FFB7DEE7"/>
        <bgColor indexed="64"/>
      </patternFill>
    </fill>
    <fill>
      <patternFill patternType="solid">
        <fgColor rgb="FFA3D5E1"/>
        <bgColor indexed="64"/>
      </patternFill>
    </fill>
    <fill>
      <patternFill patternType="solid">
        <fgColor theme="0"/>
        <bgColor indexed="64"/>
      </patternFill>
    </fill>
  </fills>
  <borders count="52">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style="thin">
        <color indexed="64"/>
      </left>
      <right/>
      <top style="medium">
        <color indexed="64"/>
      </top>
      <bottom/>
      <diagonal/>
    </border>
    <border>
      <left style="thin">
        <color indexed="64"/>
      </left>
      <right/>
      <top/>
      <bottom style="hair">
        <color indexed="64"/>
      </bottom>
      <diagonal/>
    </border>
    <border>
      <left/>
      <right/>
      <top/>
      <bottom style="hair">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medium">
        <color indexed="64"/>
      </right>
      <top/>
      <bottom style="medium">
        <color indexed="64"/>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right style="thin">
        <color indexed="64"/>
      </right>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medium">
        <color indexed="64"/>
      </left>
      <right/>
      <top/>
      <bottom style="thin">
        <color indexed="64"/>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6">
    <xf numFmtId="0" fontId="0" fillId="0" borderId="0"/>
    <xf numFmtId="0" fontId="2" fillId="0" borderId="0"/>
    <xf numFmtId="0" fontId="28" fillId="0" borderId="0"/>
    <xf numFmtId="0" fontId="1" fillId="0" borderId="0"/>
    <xf numFmtId="0" fontId="1" fillId="0" borderId="0"/>
    <xf numFmtId="0" fontId="1" fillId="0" borderId="0"/>
  </cellStyleXfs>
  <cellXfs count="229">
    <xf numFmtId="0" fontId="0" fillId="0" borderId="0" xfId="0"/>
    <xf numFmtId="0" fontId="11" fillId="0" borderId="0" xfId="0" applyFont="1" applyAlignment="1">
      <alignment vertical="center"/>
    </xf>
    <xf numFmtId="0" fontId="8" fillId="0" borderId="0" xfId="0" applyFont="1"/>
    <xf numFmtId="0" fontId="11" fillId="0" borderId="0" xfId="0" applyFont="1"/>
    <xf numFmtId="164" fontId="11" fillId="0" borderId="0" xfId="0" applyNumberFormat="1" applyFont="1" applyAlignment="1">
      <alignment horizontal="center"/>
    </xf>
    <xf numFmtId="0" fontId="11" fillId="0" borderId="0" xfId="0" applyFont="1" applyAlignment="1">
      <alignment horizontal="left"/>
    </xf>
    <xf numFmtId="0" fontId="15" fillId="4" borderId="3" xfId="0" applyFont="1" applyFill="1" applyBorder="1" applyAlignment="1">
      <alignment horizontal="center" vertical="center" wrapText="1"/>
    </xf>
    <xf numFmtId="0" fontId="3" fillId="4" borderId="7" xfId="0" applyFont="1" applyFill="1" applyBorder="1" applyAlignment="1">
      <alignment horizontal="center" vertical="center" wrapText="1"/>
    </xf>
    <xf numFmtId="3" fontId="17" fillId="4" borderId="4" xfId="0" applyNumberFormat="1" applyFont="1" applyFill="1" applyBorder="1" applyAlignment="1">
      <alignment vertical="center" wrapText="1"/>
    </xf>
    <xf numFmtId="0" fontId="6" fillId="4" borderId="3" xfId="0" applyFont="1" applyFill="1" applyBorder="1" applyAlignment="1">
      <alignment horizontal="center" vertical="center" wrapText="1"/>
    </xf>
    <xf numFmtId="3" fontId="27" fillId="4" borderId="5" xfId="0" applyNumberFormat="1" applyFont="1" applyFill="1" applyBorder="1" applyAlignment="1">
      <alignment horizontal="center" vertical="center"/>
    </xf>
    <xf numFmtId="0" fontId="17" fillId="4" borderId="3"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3" fillId="5" borderId="7" xfId="0" applyFont="1" applyFill="1" applyBorder="1" applyAlignment="1">
      <alignment horizontal="center" vertical="center" wrapText="1"/>
    </xf>
    <xf numFmtId="3" fontId="17" fillId="5" borderId="4" xfId="0" applyNumberFormat="1" applyFont="1" applyFill="1" applyBorder="1" applyAlignment="1">
      <alignment vertical="center" wrapText="1"/>
    </xf>
    <xf numFmtId="0" fontId="6" fillId="5" borderId="3" xfId="0" applyFont="1" applyFill="1" applyBorder="1" applyAlignment="1">
      <alignment horizontal="center" vertical="center" wrapText="1"/>
    </xf>
    <xf numFmtId="3" fontId="27" fillId="5" borderId="5" xfId="0" applyNumberFormat="1" applyFont="1" applyFill="1" applyBorder="1" applyAlignment="1">
      <alignment horizontal="center" vertical="center"/>
    </xf>
    <xf numFmtId="0" fontId="17" fillId="6" borderId="3" xfId="0" applyFont="1" applyFill="1" applyBorder="1" applyAlignment="1">
      <alignment horizontal="center" vertical="center" wrapText="1"/>
    </xf>
    <xf numFmtId="0" fontId="3" fillId="6" borderId="7" xfId="0" applyFont="1" applyFill="1" applyBorder="1" applyAlignment="1">
      <alignment horizontal="center" vertical="center" wrapText="1"/>
    </xf>
    <xf numFmtId="3" fontId="17" fillId="6" borderId="4" xfId="0" applyNumberFormat="1" applyFont="1" applyFill="1" applyBorder="1" applyAlignment="1">
      <alignment vertical="center" wrapText="1"/>
    </xf>
    <xf numFmtId="0" fontId="6" fillId="6" borderId="3" xfId="0" applyFont="1" applyFill="1" applyBorder="1" applyAlignment="1">
      <alignment horizontal="center" vertical="center" wrapText="1"/>
    </xf>
    <xf numFmtId="3" fontId="27" fillId="6" borderId="5" xfId="0" applyNumberFormat="1" applyFont="1" applyFill="1" applyBorder="1" applyAlignment="1">
      <alignment horizontal="center" vertical="center"/>
    </xf>
    <xf numFmtId="0" fontId="15" fillId="6" borderId="3" xfId="0" applyFont="1" applyFill="1" applyBorder="1" applyAlignment="1">
      <alignment horizontal="center" vertical="center" wrapText="1"/>
    </xf>
    <xf numFmtId="166" fontId="4" fillId="4" borderId="34" xfId="0" applyNumberFormat="1" applyFont="1" applyFill="1" applyBorder="1" applyAlignment="1">
      <alignment horizontal="center" vertical="center"/>
    </xf>
    <xf numFmtId="166" fontId="4" fillId="4" borderId="6" xfId="0" applyNumberFormat="1" applyFont="1" applyFill="1" applyBorder="1" applyAlignment="1">
      <alignment horizontal="center" vertical="center"/>
    </xf>
    <xf numFmtId="166" fontId="4" fillId="5" borderId="6" xfId="0" applyNumberFormat="1" applyFont="1" applyFill="1" applyBorder="1" applyAlignment="1">
      <alignment horizontal="center" vertical="center"/>
    </xf>
    <xf numFmtId="166" fontId="4" fillId="6" borderId="6" xfId="0" applyNumberFormat="1" applyFont="1" applyFill="1" applyBorder="1" applyAlignment="1">
      <alignment horizontal="center" vertical="center"/>
    </xf>
    <xf numFmtId="0" fontId="11" fillId="4" borderId="5"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1" fillId="6" borderId="5" xfId="0" applyFont="1" applyFill="1" applyBorder="1" applyAlignment="1">
      <alignment horizontal="center" vertical="center" wrapText="1"/>
    </xf>
    <xf numFmtId="0" fontId="3" fillId="8" borderId="7" xfId="0" applyFont="1" applyFill="1" applyBorder="1" applyAlignment="1">
      <alignment horizontal="center" vertical="center" wrapText="1"/>
    </xf>
    <xf numFmtId="9" fontId="8" fillId="4" borderId="6" xfId="0" applyNumberFormat="1" applyFont="1" applyFill="1" applyBorder="1" applyAlignment="1">
      <alignment horizontal="center" vertical="center"/>
    </xf>
    <xf numFmtId="9" fontId="8" fillId="5" borderId="6" xfId="0" applyNumberFormat="1" applyFont="1" applyFill="1" applyBorder="1" applyAlignment="1">
      <alignment horizontal="center" vertical="center"/>
    </xf>
    <xf numFmtId="9" fontId="8" fillId="6" borderId="6" xfId="0" applyNumberFormat="1" applyFont="1" applyFill="1" applyBorder="1" applyAlignment="1">
      <alignment horizontal="center" vertical="center"/>
    </xf>
    <xf numFmtId="166" fontId="4" fillId="5" borderId="34" xfId="0" applyNumberFormat="1" applyFont="1" applyFill="1" applyBorder="1" applyAlignment="1">
      <alignment horizontal="center" vertical="center"/>
    </xf>
    <xf numFmtId="166" fontId="4" fillId="7" borderId="6" xfId="0" applyNumberFormat="1" applyFont="1" applyFill="1" applyBorder="1" applyAlignment="1">
      <alignment horizontal="center" vertical="center"/>
    </xf>
    <xf numFmtId="166" fontId="4" fillId="6" borderId="34" xfId="0" applyNumberFormat="1" applyFont="1" applyFill="1" applyBorder="1" applyAlignment="1">
      <alignment horizontal="center" vertical="center"/>
    </xf>
    <xf numFmtId="0" fontId="5" fillId="5"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15" fillId="9" borderId="3" xfId="0" applyFont="1" applyFill="1" applyBorder="1" applyAlignment="1">
      <alignment horizontal="center" vertical="center" wrapText="1"/>
    </xf>
    <xf numFmtId="0" fontId="3" fillId="9" borderId="7" xfId="0" applyFont="1" applyFill="1" applyBorder="1" applyAlignment="1">
      <alignment horizontal="center" vertical="center" wrapText="1"/>
    </xf>
    <xf numFmtId="166" fontId="4" fillId="9" borderId="6" xfId="0" applyNumberFormat="1" applyFont="1" applyFill="1" applyBorder="1" applyAlignment="1">
      <alignment horizontal="center" vertical="center"/>
    </xf>
    <xf numFmtId="3" fontId="27" fillId="9" borderId="5" xfId="0" applyNumberFormat="1" applyFont="1" applyFill="1" applyBorder="1" applyAlignment="1">
      <alignment horizontal="center" vertical="center"/>
    </xf>
    <xf numFmtId="3" fontId="17" fillId="9" borderId="4" xfId="0" applyNumberFormat="1" applyFont="1" applyFill="1" applyBorder="1" applyAlignment="1">
      <alignment vertical="center" wrapText="1"/>
    </xf>
    <xf numFmtId="0" fontId="6" fillId="9" borderId="3" xfId="0" applyFont="1" applyFill="1" applyBorder="1" applyAlignment="1">
      <alignment horizontal="center" vertical="center" wrapText="1"/>
    </xf>
    <xf numFmtId="0" fontId="11" fillId="9" borderId="5" xfId="0" applyFont="1" applyFill="1" applyBorder="1" applyAlignment="1">
      <alignment horizontal="center" vertical="center" wrapText="1"/>
    </xf>
    <xf numFmtId="9" fontId="8" fillId="9" borderId="6" xfId="0" applyNumberFormat="1" applyFont="1" applyFill="1" applyBorder="1" applyAlignment="1">
      <alignment horizontal="center" vertical="center"/>
    </xf>
    <xf numFmtId="166" fontId="4" fillId="9" borderId="34" xfId="0" applyNumberFormat="1" applyFont="1" applyFill="1" applyBorder="1" applyAlignment="1">
      <alignment horizontal="center" vertical="center"/>
    </xf>
    <xf numFmtId="0" fontId="17" fillId="9" borderId="3" xfId="0" applyFont="1" applyFill="1" applyBorder="1" applyAlignment="1">
      <alignment horizontal="center" vertical="center" wrapText="1"/>
    </xf>
    <xf numFmtId="0" fontId="17" fillId="10" borderId="3" xfId="0" applyFont="1" applyFill="1" applyBorder="1" applyAlignment="1">
      <alignment horizontal="center" vertical="center" wrapText="1"/>
    </xf>
    <xf numFmtId="0" fontId="3" fillId="10" borderId="7" xfId="0" applyFont="1" applyFill="1" applyBorder="1" applyAlignment="1">
      <alignment horizontal="center" vertical="center" wrapText="1"/>
    </xf>
    <xf numFmtId="166" fontId="4" fillId="10" borderId="34" xfId="0" applyNumberFormat="1" applyFont="1" applyFill="1" applyBorder="1" applyAlignment="1">
      <alignment horizontal="center" vertical="center"/>
    </xf>
    <xf numFmtId="3" fontId="27" fillId="10" borderId="5" xfId="0" applyNumberFormat="1" applyFont="1" applyFill="1" applyBorder="1" applyAlignment="1">
      <alignment horizontal="center" vertical="center"/>
    </xf>
    <xf numFmtId="3" fontId="17" fillId="10" borderId="4" xfId="0" applyNumberFormat="1" applyFont="1" applyFill="1" applyBorder="1" applyAlignment="1">
      <alignment vertical="center" wrapText="1"/>
    </xf>
    <xf numFmtId="0" fontId="6" fillId="10" borderId="3" xfId="0" applyFont="1" applyFill="1" applyBorder="1" applyAlignment="1">
      <alignment horizontal="center" vertical="center" wrapText="1"/>
    </xf>
    <xf numFmtId="0" fontId="11" fillId="10" borderId="5" xfId="0" applyFont="1" applyFill="1" applyBorder="1" applyAlignment="1">
      <alignment horizontal="center" vertical="center" wrapText="1"/>
    </xf>
    <xf numFmtId="9" fontId="8" fillId="10" borderId="6" xfId="0" applyNumberFormat="1" applyFont="1" applyFill="1" applyBorder="1" applyAlignment="1">
      <alignment horizontal="center" vertical="center"/>
    </xf>
    <xf numFmtId="166" fontId="4" fillId="10" borderId="6" xfId="0" applyNumberFormat="1" applyFont="1" applyFill="1" applyBorder="1" applyAlignment="1">
      <alignment horizontal="center" vertical="center"/>
    </xf>
    <xf numFmtId="0" fontId="15" fillId="10" borderId="3" xfId="0" applyFont="1" applyFill="1" applyBorder="1" applyAlignment="1">
      <alignment horizontal="center" vertical="center" wrapText="1"/>
    </xf>
    <xf numFmtId="0" fontId="15" fillId="11" borderId="3" xfId="0" applyFont="1" applyFill="1" applyBorder="1" applyAlignment="1">
      <alignment horizontal="center" vertical="center" wrapText="1"/>
    </xf>
    <xf numFmtId="0" fontId="3" fillId="11" borderId="7" xfId="0" applyFont="1" applyFill="1" applyBorder="1" applyAlignment="1">
      <alignment horizontal="center" vertical="center" wrapText="1"/>
    </xf>
    <xf numFmtId="166" fontId="4" fillId="11" borderId="6" xfId="0" applyNumberFormat="1" applyFont="1" applyFill="1" applyBorder="1" applyAlignment="1">
      <alignment horizontal="center" vertical="center"/>
    </xf>
    <xf numFmtId="3" fontId="27" fillId="11" borderId="5" xfId="0" applyNumberFormat="1" applyFont="1" applyFill="1" applyBorder="1" applyAlignment="1">
      <alignment horizontal="center" vertical="center"/>
    </xf>
    <xf numFmtId="3" fontId="17" fillId="11" borderId="4" xfId="0" applyNumberFormat="1" applyFont="1" applyFill="1" applyBorder="1" applyAlignment="1">
      <alignment vertical="center" wrapText="1"/>
    </xf>
    <xf numFmtId="0" fontId="6" fillId="11" borderId="3" xfId="0" applyFont="1" applyFill="1" applyBorder="1" applyAlignment="1">
      <alignment horizontal="center" vertical="center" wrapText="1"/>
    </xf>
    <xf numFmtId="0" fontId="11" fillId="11" borderId="5" xfId="0" applyFont="1" applyFill="1" applyBorder="1" applyAlignment="1">
      <alignment horizontal="center" vertical="center" wrapText="1"/>
    </xf>
    <xf numFmtId="9" fontId="8" fillId="11" borderId="6" xfId="0" applyNumberFormat="1" applyFont="1" applyFill="1" applyBorder="1" applyAlignment="1">
      <alignment horizontal="center" vertical="center"/>
    </xf>
    <xf numFmtId="0" fontId="17" fillId="11" borderId="3" xfId="0" applyFont="1" applyFill="1" applyBorder="1" applyAlignment="1">
      <alignment horizontal="center" vertical="center" wrapText="1"/>
    </xf>
    <xf numFmtId="166" fontId="4" fillId="11" borderId="34" xfId="0" applyNumberFormat="1" applyFont="1" applyFill="1" applyBorder="1" applyAlignment="1">
      <alignment horizontal="center" vertical="center"/>
    </xf>
    <xf numFmtId="0" fontId="15" fillId="12" borderId="3" xfId="0" applyFont="1" applyFill="1" applyBorder="1" applyAlignment="1">
      <alignment horizontal="center" vertical="center" wrapText="1"/>
    </xf>
    <xf numFmtId="0" fontId="3" fillId="12" borderId="7" xfId="0" applyFont="1" applyFill="1" applyBorder="1" applyAlignment="1">
      <alignment horizontal="center" vertical="center" wrapText="1"/>
    </xf>
    <xf numFmtId="166" fontId="4" fillId="12" borderId="6" xfId="0" applyNumberFormat="1" applyFont="1" applyFill="1" applyBorder="1" applyAlignment="1">
      <alignment horizontal="center" vertical="center"/>
    </xf>
    <xf numFmtId="3" fontId="27" fillId="12" borderId="5" xfId="0" applyNumberFormat="1" applyFont="1" applyFill="1" applyBorder="1" applyAlignment="1">
      <alignment horizontal="center" vertical="center"/>
    </xf>
    <xf numFmtId="3" fontId="17" fillId="12" borderId="4" xfId="0" applyNumberFormat="1" applyFont="1" applyFill="1" applyBorder="1" applyAlignment="1">
      <alignment vertical="center" wrapText="1"/>
    </xf>
    <xf numFmtId="0" fontId="6" fillId="12" borderId="3" xfId="0" applyFont="1" applyFill="1" applyBorder="1" applyAlignment="1">
      <alignment horizontal="center" vertical="center" wrapText="1"/>
    </xf>
    <xf numFmtId="0" fontId="11" fillId="12" borderId="5" xfId="0" applyFont="1" applyFill="1" applyBorder="1" applyAlignment="1">
      <alignment horizontal="center" vertical="center" wrapText="1"/>
    </xf>
    <xf numFmtId="9" fontId="8" fillId="12" borderId="6" xfId="0" applyNumberFormat="1" applyFont="1" applyFill="1" applyBorder="1" applyAlignment="1">
      <alignment horizontal="center" vertical="center"/>
    </xf>
    <xf numFmtId="0" fontId="17" fillId="12" borderId="3" xfId="0" applyFont="1" applyFill="1" applyBorder="1" applyAlignment="1">
      <alignment horizontal="center" vertical="center" wrapText="1"/>
    </xf>
    <xf numFmtId="166" fontId="4" fillId="12" borderId="34" xfId="0" applyNumberFormat="1" applyFont="1" applyFill="1" applyBorder="1" applyAlignment="1">
      <alignment horizontal="center" vertical="center"/>
    </xf>
    <xf numFmtId="0" fontId="5" fillId="8" borderId="3" xfId="0" applyFont="1" applyFill="1" applyBorder="1" applyAlignment="1">
      <alignment horizontal="center" vertical="center" wrapText="1"/>
    </xf>
    <xf numFmtId="166" fontId="4" fillId="8" borderId="6" xfId="0" applyNumberFormat="1" applyFont="1" applyFill="1" applyBorder="1" applyAlignment="1">
      <alignment horizontal="center" vertical="center"/>
    </xf>
    <xf numFmtId="3" fontId="27" fillId="8" borderId="5" xfId="0" applyNumberFormat="1" applyFont="1" applyFill="1" applyBorder="1" applyAlignment="1">
      <alignment horizontal="center" vertical="center"/>
    </xf>
    <xf numFmtId="164" fontId="9" fillId="8" borderId="2" xfId="0" applyNumberFormat="1" applyFont="1" applyFill="1" applyBorder="1" applyAlignment="1">
      <alignment horizontal="right" vertical="center" wrapText="1"/>
    </xf>
    <xf numFmtId="3" fontId="17" fillId="8" borderId="4" xfId="0" applyNumberFormat="1" applyFont="1" applyFill="1" applyBorder="1" applyAlignment="1">
      <alignment vertical="center" wrapText="1"/>
    </xf>
    <xf numFmtId="0" fontId="6" fillId="8" borderId="3" xfId="0" applyFont="1" applyFill="1" applyBorder="1" applyAlignment="1">
      <alignment horizontal="center" vertical="center" wrapText="1"/>
    </xf>
    <xf numFmtId="0" fontId="11" fillId="8" borderId="5" xfId="0" applyFont="1" applyFill="1" applyBorder="1" applyAlignment="1">
      <alignment horizontal="center" vertical="center" wrapText="1"/>
    </xf>
    <xf numFmtId="9" fontId="8" fillId="8" borderId="6" xfId="0" applyNumberFormat="1" applyFont="1" applyFill="1" applyBorder="1" applyAlignment="1">
      <alignment horizontal="center" vertical="center"/>
    </xf>
    <xf numFmtId="0" fontId="5" fillId="13" borderId="3" xfId="0" applyFont="1" applyFill="1" applyBorder="1" applyAlignment="1">
      <alignment horizontal="center" vertical="center" wrapText="1"/>
    </xf>
    <xf numFmtId="0" fontId="3" fillId="13" borderId="7" xfId="0" applyFont="1" applyFill="1" applyBorder="1" applyAlignment="1">
      <alignment horizontal="center" vertical="center" wrapText="1"/>
    </xf>
    <xf numFmtId="166" fontId="4" fillId="13" borderId="6" xfId="0" applyNumberFormat="1" applyFont="1" applyFill="1" applyBorder="1" applyAlignment="1">
      <alignment horizontal="center" vertical="center"/>
    </xf>
    <xf numFmtId="3" fontId="27" fillId="13" borderId="5" xfId="0" applyNumberFormat="1" applyFont="1" applyFill="1" applyBorder="1" applyAlignment="1">
      <alignment horizontal="center" vertical="center"/>
    </xf>
    <xf numFmtId="164" fontId="9" fillId="13" borderId="2" xfId="0" applyNumberFormat="1" applyFont="1" applyFill="1" applyBorder="1" applyAlignment="1">
      <alignment horizontal="right" vertical="center" wrapText="1"/>
    </xf>
    <xf numFmtId="3" fontId="17" fillId="13" borderId="4" xfId="0" applyNumberFormat="1" applyFont="1" applyFill="1" applyBorder="1" applyAlignment="1">
      <alignment vertical="center" wrapText="1"/>
    </xf>
    <xf numFmtId="0" fontId="6" fillId="13" borderId="3" xfId="0" applyFont="1" applyFill="1" applyBorder="1" applyAlignment="1">
      <alignment horizontal="center" vertical="center" wrapText="1"/>
    </xf>
    <xf numFmtId="0" fontId="11" fillId="13" borderId="5" xfId="0" applyFont="1" applyFill="1" applyBorder="1" applyAlignment="1">
      <alignment horizontal="center" vertical="center" wrapText="1"/>
    </xf>
    <xf numFmtId="9" fontId="8" fillId="13" borderId="6" xfId="0" applyNumberFormat="1" applyFont="1" applyFill="1" applyBorder="1" applyAlignment="1">
      <alignment horizontal="center" vertical="center"/>
    </xf>
    <xf numFmtId="0" fontId="5" fillId="7" borderId="3" xfId="0" applyFont="1" applyFill="1" applyBorder="1" applyAlignment="1">
      <alignment horizontal="center" vertical="center" wrapText="1"/>
    </xf>
    <xf numFmtId="3" fontId="27" fillId="7" borderId="5" xfId="0" applyNumberFormat="1" applyFont="1" applyFill="1" applyBorder="1" applyAlignment="1">
      <alignment horizontal="center" vertical="center"/>
    </xf>
    <xf numFmtId="164" fontId="9" fillId="7" borderId="2" xfId="0" applyNumberFormat="1" applyFont="1" applyFill="1" applyBorder="1" applyAlignment="1">
      <alignment horizontal="right" vertical="center" wrapText="1"/>
    </xf>
    <xf numFmtId="3" fontId="17" fillId="7" borderId="4" xfId="0" applyNumberFormat="1" applyFont="1" applyFill="1" applyBorder="1" applyAlignment="1">
      <alignment vertical="center" wrapText="1"/>
    </xf>
    <xf numFmtId="0" fontId="6" fillId="7" borderId="3" xfId="0" applyFont="1" applyFill="1" applyBorder="1" applyAlignment="1">
      <alignment horizontal="center" vertical="center" wrapText="1"/>
    </xf>
    <xf numFmtId="0" fontId="11" fillId="7" borderId="5" xfId="0" applyFont="1" applyFill="1" applyBorder="1" applyAlignment="1">
      <alignment horizontal="center" vertical="center" wrapText="1"/>
    </xf>
    <xf numFmtId="9" fontId="8" fillId="7" borderId="6" xfId="0" applyNumberFormat="1" applyFont="1" applyFill="1" applyBorder="1" applyAlignment="1">
      <alignment horizontal="center" vertical="center"/>
    </xf>
    <xf numFmtId="0" fontId="5" fillId="14" borderId="3" xfId="0" applyFont="1" applyFill="1" applyBorder="1" applyAlignment="1">
      <alignment horizontal="center" vertical="center" wrapText="1"/>
    </xf>
    <xf numFmtId="0" fontId="3" fillId="14" borderId="7" xfId="0" applyFont="1" applyFill="1" applyBorder="1" applyAlignment="1">
      <alignment horizontal="center" vertical="center" wrapText="1"/>
    </xf>
    <xf numFmtId="166" fontId="4" fillId="14" borderId="6" xfId="0" applyNumberFormat="1" applyFont="1" applyFill="1" applyBorder="1" applyAlignment="1">
      <alignment horizontal="center" vertical="center"/>
    </xf>
    <xf numFmtId="3" fontId="27" fillId="14" borderId="5" xfId="0" applyNumberFormat="1" applyFont="1" applyFill="1" applyBorder="1" applyAlignment="1">
      <alignment horizontal="center" vertical="center"/>
    </xf>
    <xf numFmtId="164" fontId="9" fillId="14" borderId="2" xfId="0" applyNumberFormat="1" applyFont="1" applyFill="1" applyBorder="1" applyAlignment="1">
      <alignment horizontal="center" vertical="center" wrapText="1"/>
    </xf>
    <xf numFmtId="3" fontId="17" fillId="14" borderId="4" xfId="0" applyNumberFormat="1" applyFont="1" applyFill="1" applyBorder="1" applyAlignment="1">
      <alignment vertical="center" wrapText="1"/>
    </xf>
    <xf numFmtId="0" fontId="6" fillId="14" borderId="3" xfId="0" applyFont="1" applyFill="1" applyBorder="1" applyAlignment="1">
      <alignment horizontal="center" vertical="center" wrapText="1"/>
    </xf>
    <xf numFmtId="0" fontId="11" fillId="14" borderId="5" xfId="0" applyFont="1" applyFill="1" applyBorder="1" applyAlignment="1">
      <alignment horizontal="center" vertical="center" wrapText="1"/>
    </xf>
    <xf numFmtId="9" fontId="8" fillId="14" borderId="6" xfId="0" applyNumberFormat="1" applyFont="1" applyFill="1" applyBorder="1" applyAlignment="1">
      <alignment horizontal="center" vertical="center"/>
    </xf>
    <xf numFmtId="0" fontId="5" fillId="15" borderId="3" xfId="0" applyFont="1" applyFill="1" applyBorder="1" applyAlignment="1">
      <alignment horizontal="center" vertical="center" wrapText="1"/>
    </xf>
    <xf numFmtId="0" fontId="3" fillId="15" borderId="7" xfId="0" applyFont="1" applyFill="1" applyBorder="1" applyAlignment="1">
      <alignment horizontal="center" vertical="center" wrapText="1"/>
    </xf>
    <xf numFmtId="166" fontId="4" fillId="15" borderId="6" xfId="0" applyNumberFormat="1" applyFont="1" applyFill="1" applyBorder="1" applyAlignment="1">
      <alignment horizontal="center" vertical="center"/>
    </xf>
    <xf numFmtId="3" fontId="27" fillId="15" borderId="5" xfId="0" applyNumberFormat="1" applyFont="1" applyFill="1" applyBorder="1" applyAlignment="1">
      <alignment horizontal="center" vertical="center"/>
    </xf>
    <xf numFmtId="164" fontId="9" fillId="15" borderId="2" xfId="0" applyNumberFormat="1" applyFont="1" applyFill="1" applyBorder="1" applyAlignment="1">
      <alignment horizontal="right" vertical="center" wrapText="1"/>
    </xf>
    <xf numFmtId="3" fontId="17" fillId="15" borderId="4" xfId="0" applyNumberFormat="1" applyFont="1" applyFill="1" applyBorder="1" applyAlignment="1">
      <alignment vertical="center" wrapText="1"/>
    </xf>
    <xf numFmtId="0" fontId="11" fillId="15" borderId="5" xfId="0" applyFont="1" applyFill="1" applyBorder="1" applyAlignment="1">
      <alignment horizontal="center" vertical="center" wrapText="1"/>
    </xf>
    <xf numFmtId="9" fontId="8" fillId="15" borderId="6" xfId="0" applyNumberFormat="1" applyFont="1" applyFill="1" applyBorder="1" applyAlignment="1">
      <alignment horizontal="center" vertical="center"/>
    </xf>
    <xf numFmtId="0" fontId="6" fillId="15" borderId="3" xfId="0" applyFont="1" applyFill="1" applyBorder="1" applyAlignment="1">
      <alignment horizontal="center" vertical="center" wrapText="1"/>
    </xf>
    <xf numFmtId="0" fontId="5" fillId="16" borderId="43" xfId="0" applyFont="1" applyFill="1" applyBorder="1" applyAlignment="1">
      <alignment horizontal="center" vertical="center" wrapText="1"/>
    </xf>
    <xf numFmtId="0" fontId="3" fillId="16" borderId="33" xfId="0" applyFont="1" applyFill="1" applyBorder="1" applyAlignment="1">
      <alignment horizontal="center" vertical="center" wrapText="1"/>
    </xf>
    <xf numFmtId="166" fontId="4" fillId="16" borderId="34" xfId="0" applyNumberFormat="1" applyFont="1" applyFill="1" applyBorder="1" applyAlignment="1">
      <alignment horizontal="center" vertical="center"/>
    </xf>
    <xf numFmtId="3" fontId="27" fillId="16" borderId="44" xfId="0" applyNumberFormat="1" applyFont="1" applyFill="1" applyBorder="1" applyAlignment="1">
      <alignment horizontal="center" vertical="center"/>
    </xf>
    <xf numFmtId="164" fontId="9" fillId="16" borderId="45" xfId="0" applyNumberFormat="1" applyFont="1" applyFill="1" applyBorder="1" applyAlignment="1">
      <alignment horizontal="right" vertical="center" wrapText="1"/>
    </xf>
    <xf numFmtId="3" fontId="17" fillId="16" borderId="46" xfId="0" applyNumberFormat="1" applyFont="1" applyFill="1" applyBorder="1" applyAlignment="1">
      <alignment vertical="center" wrapText="1"/>
    </xf>
    <xf numFmtId="3" fontId="6" fillId="16" borderId="43" xfId="0" applyNumberFormat="1" applyFont="1" applyFill="1" applyBorder="1" applyAlignment="1">
      <alignment horizontal="center" vertical="center" wrapText="1"/>
    </xf>
    <xf numFmtId="0" fontId="11" fillId="16" borderId="44" xfId="0" applyFont="1" applyFill="1" applyBorder="1" applyAlignment="1">
      <alignment horizontal="center" vertical="center" wrapText="1"/>
    </xf>
    <xf numFmtId="9" fontId="8" fillId="16" borderId="34" xfId="0" applyNumberFormat="1" applyFont="1" applyFill="1" applyBorder="1" applyAlignment="1">
      <alignment horizontal="center" vertical="center"/>
    </xf>
    <xf numFmtId="3" fontId="27" fillId="16" borderId="5" xfId="0" applyNumberFormat="1" applyFont="1" applyFill="1" applyBorder="1" applyAlignment="1">
      <alignment horizontal="center" vertical="center"/>
    </xf>
    <xf numFmtId="0" fontId="5" fillId="18" borderId="3" xfId="0" applyFont="1" applyFill="1" applyBorder="1" applyAlignment="1">
      <alignment horizontal="center" vertical="center" wrapText="1"/>
    </xf>
    <xf numFmtId="0" fontId="13" fillId="18" borderId="7" xfId="0" applyFont="1" applyFill="1" applyBorder="1" applyAlignment="1">
      <alignment horizontal="center" vertical="center" wrapText="1"/>
    </xf>
    <xf numFmtId="166" fontId="4" fillId="18" borderId="6" xfId="0" applyNumberFormat="1" applyFont="1" applyFill="1" applyBorder="1" applyAlignment="1">
      <alignment horizontal="center" vertical="center"/>
    </xf>
    <xf numFmtId="3" fontId="27" fillId="18" borderId="5" xfId="0" applyNumberFormat="1" applyFont="1" applyFill="1" applyBorder="1" applyAlignment="1">
      <alignment horizontal="center" vertical="center"/>
    </xf>
    <xf numFmtId="164" fontId="9" fillId="18" borderId="2" xfId="0" applyNumberFormat="1" applyFont="1" applyFill="1" applyBorder="1" applyAlignment="1">
      <alignment horizontal="right" vertical="center" wrapText="1"/>
    </xf>
    <xf numFmtId="3" fontId="17" fillId="18" borderId="4" xfId="0" applyNumberFormat="1" applyFont="1" applyFill="1" applyBorder="1" applyAlignment="1">
      <alignment vertical="center" wrapText="1"/>
    </xf>
    <xf numFmtId="0" fontId="6" fillId="18" borderId="3" xfId="0" applyFont="1" applyFill="1" applyBorder="1" applyAlignment="1">
      <alignment horizontal="center" vertical="center" wrapText="1"/>
    </xf>
    <xf numFmtId="0" fontId="11" fillId="18" borderId="5" xfId="0" applyFont="1" applyFill="1" applyBorder="1" applyAlignment="1">
      <alignment horizontal="center" vertical="center" wrapText="1"/>
    </xf>
    <xf numFmtId="9" fontId="8" fillId="18" borderId="6" xfId="0" applyNumberFormat="1" applyFont="1" applyFill="1" applyBorder="1" applyAlignment="1">
      <alignment horizontal="center" vertical="center"/>
    </xf>
    <xf numFmtId="0" fontId="5" fillId="19" borderId="3" xfId="0" applyFont="1" applyFill="1" applyBorder="1" applyAlignment="1">
      <alignment horizontal="center" vertical="center" wrapText="1"/>
    </xf>
    <xf numFmtId="0" fontId="13" fillId="19" borderId="7" xfId="0" applyFont="1" applyFill="1" applyBorder="1" applyAlignment="1">
      <alignment horizontal="center" vertical="center" wrapText="1"/>
    </xf>
    <xf numFmtId="166" fontId="4" fillId="19" borderId="6" xfId="0" applyNumberFormat="1" applyFont="1" applyFill="1" applyBorder="1" applyAlignment="1">
      <alignment horizontal="center" vertical="center"/>
    </xf>
    <xf numFmtId="3" fontId="27" fillId="19" borderId="5" xfId="0" applyNumberFormat="1" applyFont="1" applyFill="1" applyBorder="1" applyAlignment="1">
      <alignment horizontal="center" vertical="center"/>
    </xf>
    <xf numFmtId="164" fontId="9" fillId="19" borderId="2" xfId="0" applyNumberFormat="1" applyFont="1" applyFill="1" applyBorder="1" applyAlignment="1">
      <alignment horizontal="right" vertical="center" wrapText="1"/>
    </xf>
    <xf numFmtId="3" fontId="17" fillId="19" borderId="4" xfId="0" applyNumberFormat="1" applyFont="1" applyFill="1" applyBorder="1" applyAlignment="1">
      <alignment vertical="center" wrapText="1"/>
    </xf>
    <xf numFmtId="0" fontId="6" fillId="19" borderId="3" xfId="0" applyFont="1" applyFill="1" applyBorder="1" applyAlignment="1">
      <alignment horizontal="center" vertical="center" wrapText="1"/>
    </xf>
    <xf numFmtId="0" fontId="11" fillId="19" borderId="5" xfId="0" applyFont="1" applyFill="1" applyBorder="1" applyAlignment="1">
      <alignment horizontal="center" vertical="center" wrapText="1"/>
    </xf>
    <xf numFmtId="9" fontId="8" fillId="19" borderId="6" xfId="0" applyNumberFormat="1" applyFont="1" applyFill="1" applyBorder="1" applyAlignment="1">
      <alignment horizontal="center" vertical="center"/>
    </xf>
    <xf numFmtId="0" fontId="5" fillId="20" borderId="34" xfId="0" applyFont="1" applyFill="1" applyBorder="1" applyAlignment="1">
      <alignment horizontal="center" vertical="center" wrapText="1"/>
    </xf>
    <xf numFmtId="0" fontId="3" fillId="20" borderId="35" xfId="0" applyFont="1" applyFill="1" applyBorder="1" applyAlignment="1">
      <alignment horizontal="center" vertical="center" wrapText="1"/>
    </xf>
    <xf numFmtId="166" fontId="4" fillId="20" borderId="6" xfId="0" applyNumberFormat="1" applyFont="1" applyFill="1" applyBorder="1" applyAlignment="1">
      <alignment horizontal="center" vertical="center"/>
    </xf>
    <xf numFmtId="3" fontId="27" fillId="20" borderId="5" xfId="0" applyNumberFormat="1" applyFont="1" applyFill="1" applyBorder="1" applyAlignment="1">
      <alignment horizontal="center" vertical="center"/>
    </xf>
    <xf numFmtId="164" fontId="9" fillId="20" borderId="2" xfId="0" applyNumberFormat="1" applyFont="1" applyFill="1" applyBorder="1" applyAlignment="1">
      <alignment horizontal="right" vertical="center" wrapText="1"/>
    </xf>
    <xf numFmtId="0" fontId="17" fillId="20" borderId="4" xfId="0" applyFont="1" applyFill="1" applyBorder="1" applyAlignment="1">
      <alignment vertical="center" wrapText="1"/>
    </xf>
    <xf numFmtId="0" fontId="6" fillId="20" borderId="3" xfId="0" applyFont="1" applyFill="1" applyBorder="1" applyAlignment="1">
      <alignment horizontal="center" vertical="center" wrapText="1"/>
    </xf>
    <xf numFmtId="0" fontId="11" fillId="20" borderId="5" xfId="0" applyFont="1" applyFill="1" applyBorder="1" applyAlignment="1">
      <alignment horizontal="center" vertical="center" wrapText="1"/>
    </xf>
    <xf numFmtId="9" fontId="8" fillId="20" borderId="6" xfId="0" applyNumberFormat="1" applyFont="1" applyFill="1" applyBorder="1" applyAlignment="1">
      <alignment horizontal="center" vertical="center"/>
    </xf>
    <xf numFmtId="0" fontId="9" fillId="21" borderId="7" xfId="0" applyFont="1" applyFill="1" applyBorder="1" applyAlignment="1">
      <alignment horizontal="center" vertical="center"/>
    </xf>
    <xf numFmtId="0" fontId="5" fillId="15" borderId="28" xfId="0" applyFont="1" applyFill="1" applyBorder="1" applyAlignment="1">
      <alignment horizontal="center" vertical="center" wrapText="1"/>
    </xf>
    <xf numFmtId="0" fontId="3" fillId="15" borderId="29" xfId="0" applyFont="1" applyFill="1" applyBorder="1" applyAlignment="1">
      <alignment horizontal="center" vertical="center" wrapText="1"/>
    </xf>
    <xf numFmtId="166" fontId="4" fillId="15" borderId="31" xfId="0" applyNumberFormat="1" applyFont="1" applyFill="1" applyBorder="1" applyAlignment="1">
      <alignment horizontal="center" vertical="center"/>
    </xf>
    <xf numFmtId="164" fontId="9" fillId="15" borderId="27" xfId="0" applyNumberFormat="1" applyFont="1" applyFill="1" applyBorder="1" applyAlignment="1">
      <alignment horizontal="right" vertical="center" wrapText="1"/>
    </xf>
    <xf numFmtId="3" fontId="17" fillId="15" borderId="30" xfId="0" applyNumberFormat="1" applyFont="1" applyFill="1" applyBorder="1" applyAlignment="1">
      <alignment vertical="center" wrapText="1"/>
    </xf>
    <xf numFmtId="3" fontId="6" fillId="15" borderId="28" xfId="0" applyNumberFormat="1" applyFont="1" applyFill="1" applyBorder="1" applyAlignment="1">
      <alignment horizontal="center" vertical="center" wrapText="1"/>
    </xf>
    <xf numFmtId="0" fontId="11" fillId="15" borderId="26" xfId="0" applyFont="1" applyFill="1" applyBorder="1" applyAlignment="1">
      <alignment horizontal="center" vertical="center" wrapText="1"/>
    </xf>
    <xf numFmtId="9" fontId="8" fillId="15" borderId="31" xfId="0" applyNumberFormat="1" applyFont="1" applyFill="1" applyBorder="1" applyAlignment="1">
      <alignment horizontal="center" vertical="center"/>
    </xf>
    <xf numFmtId="0" fontId="5" fillId="16" borderId="3" xfId="0" applyFont="1" applyFill="1" applyBorder="1" applyAlignment="1">
      <alignment horizontal="center" vertical="center" wrapText="1"/>
    </xf>
    <xf numFmtId="0" fontId="3" fillId="16" borderId="7" xfId="0" applyFont="1" applyFill="1" applyBorder="1" applyAlignment="1">
      <alignment horizontal="center" vertical="center" wrapText="1"/>
    </xf>
    <xf numFmtId="166" fontId="4" fillId="16" borderId="6" xfId="0" applyNumberFormat="1" applyFont="1" applyFill="1" applyBorder="1" applyAlignment="1">
      <alignment horizontal="center" vertical="center"/>
    </xf>
    <xf numFmtId="164" fontId="9" fillId="16" borderId="2" xfId="0" applyNumberFormat="1" applyFont="1" applyFill="1" applyBorder="1" applyAlignment="1">
      <alignment horizontal="right" vertical="center" wrapText="1"/>
    </xf>
    <xf numFmtId="3" fontId="17" fillId="16" borderId="4" xfId="0" applyNumberFormat="1" applyFont="1" applyFill="1" applyBorder="1" applyAlignment="1">
      <alignment vertical="center" wrapText="1"/>
    </xf>
    <xf numFmtId="3" fontId="6" fillId="16" borderId="3" xfId="0" applyNumberFormat="1" applyFont="1" applyFill="1" applyBorder="1" applyAlignment="1">
      <alignment horizontal="center" vertical="center" wrapText="1"/>
    </xf>
    <xf numFmtId="0" fontId="11" fillId="16" borderId="5" xfId="0" applyFont="1" applyFill="1" applyBorder="1" applyAlignment="1">
      <alignment horizontal="center" vertical="center" wrapText="1"/>
    </xf>
    <xf numFmtId="9" fontId="8" fillId="16" borderId="6" xfId="0" applyNumberFormat="1" applyFont="1" applyFill="1" applyBorder="1" applyAlignment="1">
      <alignment horizontal="center" vertical="center"/>
    </xf>
    <xf numFmtId="0" fontId="5" fillId="7" borderId="7" xfId="0" applyFont="1" applyFill="1" applyBorder="1" applyAlignment="1">
      <alignment horizontal="center" vertical="center" wrapText="1"/>
    </xf>
    <xf numFmtId="164" fontId="9" fillId="6" borderId="2" xfId="0" applyNumberFormat="1" applyFont="1" applyFill="1" applyBorder="1" applyAlignment="1">
      <alignment horizontal="right" vertical="center" wrapText="1"/>
    </xf>
    <xf numFmtId="164" fontId="9" fillId="10" borderId="2" xfId="0" applyNumberFormat="1" applyFont="1" applyFill="1" applyBorder="1" applyAlignment="1">
      <alignment horizontal="right" vertical="center" wrapText="1"/>
    </xf>
    <xf numFmtId="164" fontId="9" fillId="9" borderId="2" xfId="0" applyNumberFormat="1" applyFont="1" applyFill="1" applyBorder="1" applyAlignment="1">
      <alignment horizontal="right" vertical="center" wrapText="1"/>
    </xf>
    <xf numFmtId="164" fontId="9" fillId="5" borderId="2" xfId="0" applyNumberFormat="1" applyFont="1" applyFill="1" applyBorder="1" applyAlignment="1">
      <alignment horizontal="right" vertical="center" wrapText="1"/>
    </xf>
    <xf numFmtId="164" fontId="9" fillId="4" borderId="2" xfId="0" applyNumberFormat="1" applyFont="1" applyFill="1" applyBorder="1" applyAlignment="1">
      <alignment horizontal="right" vertical="center" wrapText="1"/>
    </xf>
    <xf numFmtId="164" fontId="9" fillId="12" borderId="2" xfId="0" applyNumberFormat="1" applyFont="1" applyFill="1" applyBorder="1" applyAlignment="1">
      <alignment horizontal="right" vertical="center" wrapText="1"/>
    </xf>
    <xf numFmtId="164" fontId="9" fillId="11" borderId="2" xfId="0" applyNumberFormat="1" applyFont="1" applyFill="1" applyBorder="1" applyAlignment="1">
      <alignment horizontal="right" vertical="center" wrapText="1"/>
    </xf>
    <xf numFmtId="0" fontId="22" fillId="2" borderId="2" xfId="0" applyFont="1" applyFill="1" applyBorder="1" applyAlignment="1">
      <alignment horizontal="center" vertical="center"/>
    </xf>
    <xf numFmtId="0" fontId="22" fillId="2" borderId="1" xfId="0" applyFont="1" applyFill="1" applyBorder="1" applyAlignment="1">
      <alignment horizontal="center" vertical="center"/>
    </xf>
    <xf numFmtId="0" fontId="22" fillId="2" borderId="4" xfId="0" applyFont="1" applyFill="1" applyBorder="1" applyAlignment="1">
      <alignment horizontal="center" vertical="center"/>
    </xf>
    <xf numFmtId="0" fontId="25" fillId="3" borderId="10" xfId="0" applyFont="1" applyFill="1" applyBorder="1" applyAlignment="1">
      <alignment horizontal="center" vertical="center"/>
    </xf>
    <xf numFmtId="0" fontId="25" fillId="3" borderId="32" xfId="0" applyFont="1" applyFill="1" applyBorder="1" applyAlignment="1">
      <alignment horizontal="center" vertical="center"/>
    </xf>
    <xf numFmtId="0" fontId="25" fillId="3" borderId="8" xfId="0" applyFont="1" applyFill="1" applyBorder="1" applyAlignment="1">
      <alignment horizontal="center" vertical="center"/>
    </xf>
    <xf numFmtId="165" fontId="17" fillId="0" borderId="24" xfId="0" applyNumberFormat="1" applyFont="1" applyBorder="1" applyAlignment="1">
      <alignment horizontal="center" vertical="center" wrapText="1"/>
    </xf>
    <xf numFmtId="165" fontId="17" fillId="0" borderId="25" xfId="0" applyNumberFormat="1" applyFont="1" applyBorder="1" applyAlignment="1">
      <alignment horizontal="center" vertical="center" wrapText="1"/>
    </xf>
    <xf numFmtId="0" fontId="15" fillId="0" borderId="19" xfId="0" applyFont="1" applyBorder="1" applyAlignment="1">
      <alignment horizontal="center" vertical="center" wrapText="1"/>
    </xf>
    <xf numFmtId="0" fontId="15" fillId="0" borderId="20" xfId="0" applyFont="1" applyBorder="1" applyAlignment="1">
      <alignment horizontal="center" vertical="center" wrapText="1"/>
    </xf>
    <xf numFmtId="0" fontId="15" fillId="0" borderId="2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18" xfId="0" applyFont="1" applyBorder="1" applyAlignment="1">
      <alignment horizontal="center" vertical="center" wrapText="1"/>
    </xf>
    <xf numFmtId="0" fontId="19" fillId="0" borderId="18" xfId="0" applyFont="1" applyBorder="1" applyAlignment="1">
      <alignment horizontal="center" vertical="center" wrapText="1"/>
    </xf>
    <xf numFmtId="0" fontId="19" fillId="0" borderId="11" xfId="0" applyFont="1" applyBorder="1" applyAlignment="1">
      <alignment horizontal="center" vertical="center" wrapText="1"/>
    </xf>
    <xf numFmtId="0" fontId="20" fillId="0" borderId="36"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17" xfId="0" applyFont="1" applyBorder="1" applyAlignment="1">
      <alignment horizontal="center" vertical="center" wrapText="1"/>
    </xf>
    <xf numFmtId="0" fontId="20" fillId="0" borderId="9" xfId="0" applyFont="1" applyBorder="1" applyAlignment="1">
      <alignment horizontal="center" vertical="center" wrapText="1"/>
    </xf>
    <xf numFmtId="0" fontId="15" fillId="0" borderId="24" xfId="0" applyFont="1" applyBorder="1" applyAlignment="1">
      <alignment horizontal="center" vertical="center" wrapText="1"/>
    </xf>
    <xf numFmtId="0" fontId="15" fillId="0" borderId="25" xfId="0" applyFont="1" applyBorder="1" applyAlignment="1">
      <alignment horizontal="center" vertical="center" wrapText="1"/>
    </xf>
    <xf numFmtId="0" fontId="8" fillId="0" borderId="14" xfId="0" applyFont="1" applyBorder="1" applyAlignment="1">
      <alignment horizontal="center" vertical="center" textRotation="90"/>
    </xf>
    <xf numFmtId="0" fontId="8" fillId="0" borderId="21" xfId="0" applyFont="1" applyBorder="1" applyAlignment="1">
      <alignment horizontal="center" vertical="center" textRotation="90"/>
    </xf>
    <xf numFmtId="165" fontId="19" fillId="0" borderId="50" xfId="0" applyNumberFormat="1" applyFont="1" applyBorder="1" applyAlignment="1">
      <alignment horizontal="center" vertical="center" wrapText="1"/>
    </xf>
    <xf numFmtId="165" fontId="17" fillId="0" borderId="51" xfId="0" applyNumberFormat="1" applyFont="1" applyBorder="1" applyAlignment="1">
      <alignment horizontal="center" vertical="center" wrapText="1"/>
    </xf>
    <xf numFmtId="0" fontId="12" fillId="0" borderId="15" xfId="0" applyFont="1" applyBorder="1" applyAlignment="1">
      <alignment horizontal="left"/>
    </xf>
    <xf numFmtId="0" fontId="12" fillId="0" borderId="16" xfId="0" applyFont="1" applyBorder="1" applyAlignment="1">
      <alignment horizontal="left"/>
    </xf>
    <xf numFmtId="0" fontId="12" fillId="0" borderId="38" xfId="0" applyFont="1" applyBorder="1" applyAlignment="1">
      <alignment horizontal="left"/>
    </xf>
    <xf numFmtId="0" fontId="20" fillId="0" borderId="12" xfId="0" applyFont="1" applyBorder="1" applyAlignment="1">
      <alignment horizontal="left" vertical="center" wrapText="1"/>
    </xf>
    <xf numFmtId="0" fontId="6" fillId="0" borderId="13" xfId="0" applyFont="1" applyBorder="1" applyAlignment="1">
      <alignment horizontal="left" vertical="center" wrapText="1"/>
    </xf>
    <xf numFmtId="0" fontId="6" fillId="0" borderId="39" xfId="0" applyFont="1" applyBorder="1" applyAlignment="1">
      <alignment horizontal="left" vertical="center" wrapText="1"/>
    </xf>
    <xf numFmtId="0" fontId="30" fillId="17" borderId="47" xfId="0" applyFont="1" applyFill="1" applyBorder="1" applyAlignment="1">
      <alignment horizontal="center" vertical="center" wrapText="1"/>
    </xf>
    <xf numFmtId="0" fontId="30" fillId="17" borderId="48" xfId="0" applyFont="1" applyFill="1" applyBorder="1" applyAlignment="1">
      <alignment horizontal="center" vertical="center" wrapText="1"/>
    </xf>
    <xf numFmtId="0" fontId="30" fillId="17" borderId="49" xfId="0" applyFont="1" applyFill="1" applyBorder="1" applyAlignment="1">
      <alignment horizontal="center" vertical="center" wrapText="1"/>
    </xf>
    <xf numFmtId="0" fontId="20" fillId="0" borderId="40" xfId="0" applyFont="1" applyBorder="1" applyAlignment="1">
      <alignment horizontal="left" vertical="center" wrapText="1"/>
    </xf>
    <xf numFmtId="0" fontId="6" fillId="0" borderId="41" xfId="0" applyFont="1" applyBorder="1" applyAlignment="1">
      <alignment horizontal="left" vertical="center"/>
    </xf>
    <xf numFmtId="0" fontId="6" fillId="0" borderId="42" xfId="0" applyFont="1" applyBorder="1" applyAlignment="1">
      <alignment horizontal="left" vertical="center"/>
    </xf>
    <xf numFmtId="0" fontId="6" fillId="0" borderId="13" xfId="0" applyFont="1" applyBorder="1" applyAlignment="1">
      <alignment horizontal="left" vertical="center"/>
    </xf>
    <xf numFmtId="0" fontId="6" fillId="0" borderId="39" xfId="0" applyFont="1" applyBorder="1" applyAlignment="1">
      <alignment horizontal="left" vertical="center"/>
    </xf>
    <xf numFmtId="0" fontId="16" fillId="0" borderId="12" xfId="0" applyFont="1" applyBorder="1" applyAlignment="1">
      <alignment horizontal="left" vertical="center" wrapText="1"/>
    </xf>
    <xf numFmtId="0" fontId="16" fillId="0" borderId="13" xfId="0" applyFont="1" applyBorder="1" applyAlignment="1">
      <alignment horizontal="left" vertical="center"/>
    </xf>
    <xf numFmtId="0" fontId="16" fillId="0" borderId="39" xfId="0" applyFont="1" applyBorder="1" applyAlignment="1">
      <alignment horizontal="left" vertical="center"/>
    </xf>
    <xf numFmtId="0" fontId="20" fillId="0" borderId="13" xfId="0" applyFont="1" applyBorder="1" applyAlignment="1">
      <alignment horizontal="left" vertical="center"/>
    </xf>
    <xf numFmtId="0" fontId="20" fillId="0" borderId="39" xfId="0" applyFont="1" applyBorder="1" applyAlignment="1">
      <alignment horizontal="left" vertical="center"/>
    </xf>
    <xf numFmtId="0" fontId="20" fillId="0" borderId="13" xfId="0" applyFont="1" applyBorder="1" applyAlignment="1">
      <alignment horizontal="left" vertical="center" wrapText="1"/>
    </xf>
    <xf numFmtId="0" fontId="20" fillId="0" borderId="39" xfId="0" applyFont="1" applyBorder="1" applyAlignment="1">
      <alignment horizontal="left" vertical="center" wrapText="1"/>
    </xf>
  </cellXfs>
  <cellStyles count="6">
    <cellStyle name="Normal" xfId="0" builtinId="0"/>
    <cellStyle name="Normal 2" xfId="1" xr:uid="{00000000-0005-0000-0000-000001000000}"/>
    <cellStyle name="Normal 3" xfId="2" xr:uid="{00000000-0005-0000-0000-000002000000}"/>
    <cellStyle name="Normal 4" xfId="3" xr:uid="{00000000-0005-0000-0000-000003000000}"/>
    <cellStyle name="Normal 5" xfId="4" xr:uid="{00000000-0005-0000-0000-000004000000}"/>
    <cellStyle name="Normal 6" xfId="5" xr:uid="{00000000-0005-0000-0000-000005000000}"/>
  </cellStyles>
  <dxfs count="0"/>
  <tableStyles count="0" defaultTableStyle="TableStyleMedium9" defaultPivotStyle="PivotStyleLight16"/>
  <colors>
    <mruColors>
      <color rgb="FF53FFA1"/>
      <color rgb="FF85FFBC"/>
      <color rgb="FFA3D5E1"/>
      <color rgb="FFB7DEE7"/>
      <color rgb="FFC7A1E3"/>
      <color rgb="FFB686DA"/>
      <color rgb="FFFABF8E"/>
      <color rgb="FFFFFF05"/>
      <color rgb="FFFFFF15"/>
      <color rgb="FFFFFF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7</xdr:col>
      <xdr:colOff>127000</xdr:colOff>
      <xdr:row>52</xdr:row>
      <xdr:rowOff>231774</xdr:rowOff>
    </xdr:from>
    <xdr:to>
      <xdr:col>7</xdr:col>
      <xdr:colOff>1257300</xdr:colOff>
      <xdr:row>52</xdr:row>
      <xdr:rowOff>241299</xdr:rowOff>
    </xdr:to>
    <xdr:sp macro="" textlink="">
      <xdr:nvSpPr>
        <xdr:cNvPr id="10" name="Line 49">
          <a:extLst>
            <a:ext uri="{FF2B5EF4-FFF2-40B4-BE49-F238E27FC236}">
              <a16:creationId xmlns:a16="http://schemas.microsoft.com/office/drawing/2014/main" id="{00000000-0008-0000-0000-00000A000000}"/>
            </a:ext>
          </a:extLst>
        </xdr:cNvPr>
        <xdr:cNvSpPr>
          <a:spLocks noChangeShapeType="1"/>
        </xdr:cNvSpPr>
      </xdr:nvSpPr>
      <xdr:spPr bwMode="auto">
        <a:xfrm>
          <a:off x="8712200" y="23421974"/>
          <a:ext cx="1130300" cy="95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304800</xdr:colOff>
      <xdr:row>50</xdr:row>
      <xdr:rowOff>228600</xdr:rowOff>
    </xdr:from>
    <xdr:to>
      <xdr:col>7</xdr:col>
      <xdr:colOff>1308100</xdr:colOff>
      <xdr:row>50</xdr:row>
      <xdr:rowOff>228600</xdr:rowOff>
    </xdr:to>
    <xdr:sp macro="" textlink="">
      <xdr:nvSpPr>
        <xdr:cNvPr id="12" name="Line 49">
          <a:extLst>
            <a:ext uri="{FF2B5EF4-FFF2-40B4-BE49-F238E27FC236}">
              <a16:creationId xmlns:a16="http://schemas.microsoft.com/office/drawing/2014/main" id="{00000000-0008-0000-0000-00000C000000}"/>
            </a:ext>
          </a:extLst>
        </xdr:cNvPr>
        <xdr:cNvSpPr>
          <a:spLocks noChangeShapeType="1"/>
        </xdr:cNvSpPr>
      </xdr:nvSpPr>
      <xdr:spPr bwMode="auto">
        <a:xfrm>
          <a:off x="8890000" y="17195800"/>
          <a:ext cx="1003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5</xdr:row>
      <xdr:rowOff>228600</xdr:rowOff>
    </xdr:from>
    <xdr:to>
      <xdr:col>7</xdr:col>
      <xdr:colOff>1092200</xdr:colOff>
      <xdr:row>5</xdr:row>
      <xdr:rowOff>241300</xdr:rowOff>
    </xdr:to>
    <xdr:sp macro="" textlink="">
      <xdr:nvSpPr>
        <xdr:cNvPr id="13" name="Line 49">
          <a:extLst>
            <a:ext uri="{FF2B5EF4-FFF2-40B4-BE49-F238E27FC236}">
              <a16:creationId xmlns:a16="http://schemas.microsoft.com/office/drawing/2014/main" id="{00000000-0008-0000-0000-00000D000000}"/>
            </a:ext>
          </a:extLst>
        </xdr:cNvPr>
        <xdr:cNvSpPr>
          <a:spLocks noChangeShapeType="1"/>
        </xdr:cNvSpPr>
      </xdr:nvSpPr>
      <xdr:spPr bwMode="auto">
        <a:xfrm>
          <a:off x="8851900" y="2971800"/>
          <a:ext cx="8255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51</xdr:row>
      <xdr:rowOff>228600</xdr:rowOff>
    </xdr:from>
    <xdr:to>
      <xdr:col>7</xdr:col>
      <xdr:colOff>1333500</xdr:colOff>
      <xdr:row>51</xdr:row>
      <xdr:rowOff>228600</xdr:rowOff>
    </xdr:to>
    <xdr:sp macro="" textlink="">
      <xdr:nvSpPr>
        <xdr:cNvPr id="15" name="Line 49">
          <a:extLst>
            <a:ext uri="{FF2B5EF4-FFF2-40B4-BE49-F238E27FC236}">
              <a16:creationId xmlns:a16="http://schemas.microsoft.com/office/drawing/2014/main" id="{00000000-0008-0000-0000-00000F000000}"/>
            </a:ext>
          </a:extLst>
        </xdr:cNvPr>
        <xdr:cNvSpPr>
          <a:spLocks noChangeShapeType="1"/>
        </xdr:cNvSpPr>
      </xdr:nvSpPr>
      <xdr:spPr bwMode="auto">
        <a:xfrm>
          <a:off x="8775700" y="22974300"/>
          <a:ext cx="1143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101600</xdr:colOff>
      <xdr:row>53</xdr:row>
      <xdr:rowOff>241300</xdr:rowOff>
    </xdr:from>
    <xdr:to>
      <xdr:col>7</xdr:col>
      <xdr:colOff>1244600</xdr:colOff>
      <xdr:row>53</xdr:row>
      <xdr:rowOff>254000</xdr:rowOff>
    </xdr:to>
    <xdr:sp macro="" textlink="">
      <xdr:nvSpPr>
        <xdr:cNvPr id="16" name="Line 49">
          <a:extLst>
            <a:ext uri="{FF2B5EF4-FFF2-40B4-BE49-F238E27FC236}">
              <a16:creationId xmlns:a16="http://schemas.microsoft.com/office/drawing/2014/main" id="{00000000-0008-0000-0000-000010000000}"/>
            </a:ext>
          </a:extLst>
        </xdr:cNvPr>
        <xdr:cNvSpPr>
          <a:spLocks noChangeShapeType="1"/>
        </xdr:cNvSpPr>
      </xdr:nvSpPr>
      <xdr:spPr bwMode="auto">
        <a:xfrm flipV="1">
          <a:off x="8686800" y="23876000"/>
          <a:ext cx="11430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38</xdr:row>
      <xdr:rowOff>215900</xdr:rowOff>
    </xdr:from>
    <xdr:to>
      <xdr:col>7</xdr:col>
      <xdr:colOff>1244600</xdr:colOff>
      <xdr:row>38</xdr:row>
      <xdr:rowOff>215900</xdr:rowOff>
    </xdr:to>
    <xdr:sp macro="" textlink="">
      <xdr:nvSpPr>
        <xdr:cNvPr id="17" name="Line 49">
          <a:extLst>
            <a:ext uri="{FF2B5EF4-FFF2-40B4-BE49-F238E27FC236}">
              <a16:creationId xmlns:a16="http://schemas.microsoft.com/office/drawing/2014/main" id="{00000000-0008-0000-0000-000011000000}"/>
            </a:ext>
          </a:extLst>
        </xdr:cNvPr>
        <xdr:cNvSpPr>
          <a:spLocks noChangeShapeType="1"/>
        </xdr:cNvSpPr>
      </xdr:nvSpPr>
      <xdr:spPr bwMode="auto">
        <a:xfrm>
          <a:off x="8801100" y="18072100"/>
          <a:ext cx="1028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4</xdr:row>
      <xdr:rowOff>215900</xdr:rowOff>
    </xdr:from>
    <xdr:to>
      <xdr:col>7</xdr:col>
      <xdr:colOff>1130300</xdr:colOff>
      <xdr:row>4</xdr:row>
      <xdr:rowOff>215900</xdr:rowOff>
    </xdr:to>
    <xdr:sp macro="" textlink="">
      <xdr:nvSpPr>
        <xdr:cNvPr id="18" name="Line 49">
          <a:extLst>
            <a:ext uri="{FF2B5EF4-FFF2-40B4-BE49-F238E27FC236}">
              <a16:creationId xmlns:a16="http://schemas.microsoft.com/office/drawing/2014/main" id="{00000000-0008-0000-0000-000012000000}"/>
            </a:ext>
          </a:extLst>
        </xdr:cNvPr>
        <xdr:cNvSpPr>
          <a:spLocks noChangeShapeType="1"/>
        </xdr:cNvSpPr>
      </xdr:nvSpPr>
      <xdr:spPr bwMode="auto">
        <a:xfrm>
          <a:off x="8813800" y="2070100"/>
          <a:ext cx="901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55</xdr:row>
      <xdr:rowOff>228600</xdr:rowOff>
    </xdr:from>
    <xdr:to>
      <xdr:col>7</xdr:col>
      <xdr:colOff>1270000</xdr:colOff>
      <xdr:row>55</xdr:row>
      <xdr:rowOff>254000</xdr:rowOff>
    </xdr:to>
    <xdr:sp macro="" textlink="">
      <xdr:nvSpPr>
        <xdr:cNvPr id="19" name="Line 49">
          <a:extLst>
            <a:ext uri="{FF2B5EF4-FFF2-40B4-BE49-F238E27FC236}">
              <a16:creationId xmlns:a16="http://schemas.microsoft.com/office/drawing/2014/main" id="{00000000-0008-0000-0000-000013000000}"/>
            </a:ext>
          </a:extLst>
        </xdr:cNvPr>
        <xdr:cNvSpPr>
          <a:spLocks noChangeShapeType="1"/>
        </xdr:cNvSpPr>
      </xdr:nvSpPr>
      <xdr:spPr bwMode="auto">
        <a:xfrm flipV="1">
          <a:off x="8813800" y="25196800"/>
          <a:ext cx="1041400" cy="254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58</xdr:row>
      <xdr:rowOff>228600</xdr:rowOff>
    </xdr:from>
    <xdr:to>
      <xdr:col>7</xdr:col>
      <xdr:colOff>1295400</xdr:colOff>
      <xdr:row>58</xdr:row>
      <xdr:rowOff>228600</xdr:rowOff>
    </xdr:to>
    <xdr:sp macro="" textlink="">
      <xdr:nvSpPr>
        <xdr:cNvPr id="20" name="Line 49">
          <a:extLst>
            <a:ext uri="{FF2B5EF4-FFF2-40B4-BE49-F238E27FC236}">
              <a16:creationId xmlns:a16="http://schemas.microsoft.com/office/drawing/2014/main" id="{00000000-0008-0000-0000-000014000000}"/>
            </a:ext>
          </a:extLst>
        </xdr:cNvPr>
        <xdr:cNvSpPr>
          <a:spLocks noChangeShapeType="1"/>
        </xdr:cNvSpPr>
      </xdr:nvSpPr>
      <xdr:spPr bwMode="auto">
        <a:xfrm>
          <a:off x="8851900" y="25641300"/>
          <a:ext cx="1028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54</xdr:row>
      <xdr:rowOff>254000</xdr:rowOff>
    </xdr:from>
    <xdr:to>
      <xdr:col>7</xdr:col>
      <xdr:colOff>1308100</xdr:colOff>
      <xdr:row>54</xdr:row>
      <xdr:rowOff>254000</xdr:rowOff>
    </xdr:to>
    <xdr:sp macro="" textlink="">
      <xdr:nvSpPr>
        <xdr:cNvPr id="21" name="Line 49">
          <a:extLst>
            <a:ext uri="{FF2B5EF4-FFF2-40B4-BE49-F238E27FC236}">
              <a16:creationId xmlns:a16="http://schemas.microsoft.com/office/drawing/2014/main" id="{00000000-0008-0000-0000-000015000000}"/>
            </a:ext>
          </a:extLst>
        </xdr:cNvPr>
        <xdr:cNvSpPr>
          <a:spLocks noChangeShapeType="1"/>
        </xdr:cNvSpPr>
      </xdr:nvSpPr>
      <xdr:spPr bwMode="auto">
        <a:xfrm>
          <a:off x="8826500" y="24333200"/>
          <a:ext cx="10668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29</xdr:row>
      <xdr:rowOff>215900</xdr:rowOff>
    </xdr:from>
    <xdr:to>
      <xdr:col>7</xdr:col>
      <xdr:colOff>1143000</xdr:colOff>
      <xdr:row>29</xdr:row>
      <xdr:rowOff>228600</xdr:rowOff>
    </xdr:to>
    <xdr:sp macro="" textlink="">
      <xdr:nvSpPr>
        <xdr:cNvPr id="24" name="Line 49">
          <a:extLst>
            <a:ext uri="{FF2B5EF4-FFF2-40B4-BE49-F238E27FC236}">
              <a16:creationId xmlns:a16="http://schemas.microsoft.com/office/drawing/2014/main" id="{00000000-0008-0000-0000-000018000000}"/>
            </a:ext>
          </a:extLst>
        </xdr:cNvPr>
        <xdr:cNvSpPr>
          <a:spLocks noChangeShapeType="1"/>
        </xdr:cNvSpPr>
      </xdr:nvSpPr>
      <xdr:spPr bwMode="auto">
        <a:xfrm>
          <a:off x="8813800" y="14071600"/>
          <a:ext cx="9144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22</xdr:row>
      <xdr:rowOff>215900</xdr:rowOff>
    </xdr:from>
    <xdr:to>
      <xdr:col>7</xdr:col>
      <xdr:colOff>1219200</xdr:colOff>
      <xdr:row>22</xdr:row>
      <xdr:rowOff>228600</xdr:rowOff>
    </xdr:to>
    <xdr:sp macro="" textlink="">
      <xdr:nvSpPr>
        <xdr:cNvPr id="25" name="Line 49">
          <a:extLst>
            <a:ext uri="{FF2B5EF4-FFF2-40B4-BE49-F238E27FC236}">
              <a16:creationId xmlns:a16="http://schemas.microsoft.com/office/drawing/2014/main" id="{00000000-0008-0000-0000-000019000000}"/>
            </a:ext>
          </a:extLst>
        </xdr:cNvPr>
        <xdr:cNvSpPr>
          <a:spLocks noChangeShapeType="1"/>
        </xdr:cNvSpPr>
      </xdr:nvSpPr>
      <xdr:spPr bwMode="auto">
        <a:xfrm>
          <a:off x="8864600" y="10960100"/>
          <a:ext cx="9398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16</xdr:row>
      <xdr:rowOff>228600</xdr:rowOff>
    </xdr:from>
    <xdr:to>
      <xdr:col>7</xdr:col>
      <xdr:colOff>1231900</xdr:colOff>
      <xdr:row>16</xdr:row>
      <xdr:rowOff>228600</xdr:rowOff>
    </xdr:to>
    <xdr:sp macro="" textlink="">
      <xdr:nvSpPr>
        <xdr:cNvPr id="26" name="Line 49">
          <a:extLst>
            <a:ext uri="{FF2B5EF4-FFF2-40B4-BE49-F238E27FC236}">
              <a16:creationId xmlns:a16="http://schemas.microsoft.com/office/drawing/2014/main" id="{00000000-0008-0000-0000-00001A000000}"/>
            </a:ext>
          </a:extLst>
        </xdr:cNvPr>
        <xdr:cNvSpPr>
          <a:spLocks noChangeShapeType="1"/>
        </xdr:cNvSpPr>
      </xdr:nvSpPr>
      <xdr:spPr bwMode="auto">
        <a:xfrm>
          <a:off x="8826500" y="8305800"/>
          <a:ext cx="990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13</xdr:row>
      <xdr:rowOff>228600</xdr:rowOff>
    </xdr:from>
    <xdr:to>
      <xdr:col>7</xdr:col>
      <xdr:colOff>1193800</xdr:colOff>
      <xdr:row>13</xdr:row>
      <xdr:rowOff>241300</xdr:rowOff>
    </xdr:to>
    <xdr:sp macro="" textlink="">
      <xdr:nvSpPr>
        <xdr:cNvPr id="27" name="Line 49">
          <a:extLst>
            <a:ext uri="{FF2B5EF4-FFF2-40B4-BE49-F238E27FC236}">
              <a16:creationId xmlns:a16="http://schemas.microsoft.com/office/drawing/2014/main" id="{00000000-0008-0000-0000-00001B000000}"/>
            </a:ext>
          </a:extLst>
        </xdr:cNvPr>
        <xdr:cNvSpPr>
          <a:spLocks noChangeShapeType="1"/>
        </xdr:cNvSpPr>
      </xdr:nvSpPr>
      <xdr:spPr bwMode="auto">
        <a:xfrm>
          <a:off x="8801100" y="6972300"/>
          <a:ext cx="9779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14</xdr:row>
      <xdr:rowOff>215900</xdr:rowOff>
    </xdr:from>
    <xdr:to>
      <xdr:col>7</xdr:col>
      <xdr:colOff>1155700</xdr:colOff>
      <xdr:row>14</xdr:row>
      <xdr:rowOff>228600</xdr:rowOff>
    </xdr:to>
    <xdr:sp macro="" textlink="">
      <xdr:nvSpPr>
        <xdr:cNvPr id="28" name="Line 49">
          <a:extLst>
            <a:ext uri="{FF2B5EF4-FFF2-40B4-BE49-F238E27FC236}">
              <a16:creationId xmlns:a16="http://schemas.microsoft.com/office/drawing/2014/main" id="{00000000-0008-0000-0000-00001C000000}"/>
            </a:ext>
          </a:extLst>
        </xdr:cNvPr>
        <xdr:cNvSpPr>
          <a:spLocks noChangeShapeType="1"/>
        </xdr:cNvSpPr>
      </xdr:nvSpPr>
      <xdr:spPr bwMode="auto">
        <a:xfrm>
          <a:off x="8826500" y="7404100"/>
          <a:ext cx="9144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11</xdr:row>
      <xdr:rowOff>228600</xdr:rowOff>
    </xdr:from>
    <xdr:to>
      <xdr:col>7</xdr:col>
      <xdr:colOff>1130300</xdr:colOff>
      <xdr:row>11</xdr:row>
      <xdr:rowOff>228600</xdr:rowOff>
    </xdr:to>
    <xdr:sp macro="" textlink="">
      <xdr:nvSpPr>
        <xdr:cNvPr id="29" name="Line 49">
          <a:extLst>
            <a:ext uri="{FF2B5EF4-FFF2-40B4-BE49-F238E27FC236}">
              <a16:creationId xmlns:a16="http://schemas.microsoft.com/office/drawing/2014/main" id="{00000000-0008-0000-0000-00001D000000}"/>
            </a:ext>
          </a:extLst>
        </xdr:cNvPr>
        <xdr:cNvSpPr>
          <a:spLocks noChangeShapeType="1"/>
        </xdr:cNvSpPr>
      </xdr:nvSpPr>
      <xdr:spPr bwMode="auto">
        <a:xfrm>
          <a:off x="8788400" y="6083300"/>
          <a:ext cx="927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368300</xdr:colOff>
      <xdr:row>9</xdr:row>
      <xdr:rowOff>241300</xdr:rowOff>
    </xdr:from>
    <xdr:to>
      <xdr:col>7</xdr:col>
      <xdr:colOff>1143000</xdr:colOff>
      <xdr:row>9</xdr:row>
      <xdr:rowOff>241300</xdr:rowOff>
    </xdr:to>
    <xdr:sp macro="" textlink="">
      <xdr:nvSpPr>
        <xdr:cNvPr id="30" name="Line 49">
          <a:extLst>
            <a:ext uri="{FF2B5EF4-FFF2-40B4-BE49-F238E27FC236}">
              <a16:creationId xmlns:a16="http://schemas.microsoft.com/office/drawing/2014/main" id="{00000000-0008-0000-0000-00001E000000}"/>
            </a:ext>
          </a:extLst>
        </xdr:cNvPr>
        <xdr:cNvSpPr>
          <a:spLocks noChangeShapeType="1"/>
        </xdr:cNvSpPr>
      </xdr:nvSpPr>
      <xdr:spPr bwMode="auto">
        <a:xfrm>
          <a:off x="8953500" y="5207000"/>
          <a:ext cx="774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25</xdr:row>
      <xdr:rowOff>228600</xdr:rowOff>
    </xdr:from>
    <xdr:to>
      <xdr:col>7</xdr:col>
      <xdr:colOff>1193800</xdr:colOff>
      <xdr:row>25</xdr:row>
      <xdr:rowOff>228600</xdr:rowOff>
    </xdr:to>
    <xdr:sp macro="" textlink="">
      <xdr:nvSpPr>
        <xdr:cNvPr id="34" name="Line 49">
          <a:extLst>
            <a:ext uri="{FF2B5EF4-FFF2-40B4-BE49-F238E27FC236}">
              <a16:creationId xmlns:a16="http://schemas.microsoft.com/office/drawing/2014/main" id="{00000000-0008-0000-0000-000022000000}"/>
            </a:ext>
          </a:extLst>
        </xdr:cNvPr>
        <xdr:cNvSpPr>
          <a:spLocks noChangeShapeType="1"/>
        </xdr:cNvSpPr>
      </xdr:nvSpPr>
      <xdr:spPr bwMode="auto">
        <a:xfrm>
          <a:off x="8788400" y="12306300"/>
          <a:ext cx="990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42</xdr:row>
      <xdr:rowOff>215900</xdr:rowOff>
    </xdr:from>
    <xdr:to>
      <xdr:col>7</xdr:col>
      <xdr:colOff>1282700</xdr:colOff>
      <xdr:row>42</xdr:row>
      <xdr:rowOff>228600</xdr:rowOff>
    </xdr:to>
    <xdr:sp macro="" textlink="">
      <xdr:nvSpPr>
        <xdr:cNvPr id="35" name="Line 49">
          <a:extLst>
            <a:ext uri="{FF2B5EF4-FFF2-40B4-BE49-F238E27FC236}">
              <a16:creationId xmlns:a16="http://schemas.microsoft.com/office/drawing/2014/main" id="{00000000-0008-0000-0000-000023000000}"/>
            </a:ext>
          </a:extLst>
        </xdr:cNvPr>
        <xdr:cNvSpPr>
          <a:spLocks noChangeShapeType="1"/>
        </xdr:cNvSpPr>
      </xdr:nvSpPr>
      <xdr:spPr bwMode="auto">
        <a:xfrm>
          <a:off x="8839200" y="19405600"/>
          <a:ext cx="10287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47</xdr:row>
      <xdr:rowOff>215900</xdr:rowOff>
    </xdr:from>
    <xdr:to>
      <xdr:col>7</xdr:col>
      <xdr:colOff>1219200</xdr:colOff>
      <xdr:row>47</xdr:row>
      <xdr:rowOff>228600</xdr:rowOff>
    </xdr:to>
    <xdr:sp macro="" textlink="">
      <xdr:nvSpPr>
        <xdr:cNvPr id="36" name="Line 49">
          <a:extLst>
            <a:ext uri="{FF2B5EF4-FFF2-40B4-BE49-F238E27FC236}">
              <a16:creationId xmlns:a16="http://schemas.microsoft.com/office/drawing/2014/main" id="{00000000-0008-0000-0000-000024000000}"/>
            </a:ext>
          </a:extLst>
        </xdr:cNvPr>
        <xdr:cNvSpPr>
          <a:spLocks noChangeShapeType="1"/>
        </xdr:cNvSpPr>
      </xdr:nvSpPr>
      <xdr:spPr bwMode="auto">
        <a:xfrm>
          <a:off x="8788400" y="21628100"/>
          <a:ext cx="10160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33</xdr:row>
      <xdr:rowOff>228600</xdr:rowOff>
    </xdr:from>
    <xdr:to>
      <xdr:col>7</xdr:col>
      <xdr:colOff>1346200</xdr:colOff>
      <xdr:row>33</xdr:row>
      <xdr:rowOff>228600</xdr:rowOff>
    </xdr:to>
    <xdr:sp macro="" textlink="">
      <xdr:nvSpPr>
        <xdr:cNvPr id="37" name="Line 49">
          <a:extLst>
            <a:ext uri="{FF2B5EF4-FFF2-40B4-BE49-F238E27FC236}">
              <a16:creationId xmlns:a16="http://schemas.microsoft.com/office/drawing/2014/main" id="{00000000-0008-0000-0000-000025000000}"/>
            </a:ext>
          </a:extLst>
        </xdr:cNvPr>
        <xdr:cNvSpPr>
          <a:spLocks noChangeShapeType="1"/>
        </xdr:cNvSpPr>
      </xdr:nvSpPr>
      <xdr:spPr bwMode="auto">
        <a:xfrm>
          <a:off x="8813800" y="15862300"/>
          <a:ext cx="1117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355600</xdr:colOff>
      <xdr:row>36</xdr:row>
      <xdr:rowOff>228600</xdr:rowOff>
    </xdr:from>
    <xdr:to>
      <xdr:col>7</xdr:col>
      <xdr:colOff>1257300</xdr:colOff>
      <xdr:row>36</xdr:row>
      <xdr:rowOff>228600</xdr:rowOff>
    </xdr:to>
    <xdr:sp macro="" textlink="">
      <xdr:nvSpPr>
        <xdr:cNvPr id="38" name="Line 49">
          <a:extLst>
            <a:ext uri="{FF2B5EF4-FFF2-40B4-BE49-F238E27FC236}">
              <a16:creationId xmlns:a16="http://schemas.microsoft.com/office/drawing/2014/main" id="{00000000-0008-0000-0000-000026000000}"/>
            </a:ext>
          </a:extLst>
        </xdr:cNvPr>
        <xdr:cNvSpPr>
          <a:spLocks noChangeShapeType="1"/>
        </xdr:cNvSpPr>
      </xdr:nvSpPr>
      <xdr:spPr bwMode="auto">
        <a:xfrm>
          <a:off x="8940800" y="16751300"/>
          <a:ext cx="901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165100</xdr:colOff>
      <xdr:row>45</xdr:row>
      <xdr:rowOff>203200</xdr:rowOff>
    </xdr:from>
    <xdr:to>
      <xdr:col>7</xdr:col>
      <xdr:colOff>1282700</xdr:colOff>
      <xdr:row>45</xdr:row>
      <xdr:rowOff>215900</xdr:rowOff>
    </xdr:to>
    <xdr:sp macro="" textlink="">
      <xdr:nvSpPr>
        <xdr:cNvPr id="39" name="Line 49">
          <a:extLst>
            <a:ext uri="{FF2B5EF4-FFF2-40B4-BE49-F238E27FC236}">
              <a16:creationId xmlns:a16="http://schemas.microsoft.com/office/drawing/2014/main" id="{00000000-0008-0000-0000-000027000000}"/>
            </a:ext>
          </a:extLst>
        </xdr:cNvPr>
        <xdr:cNvSpPr>
          <a:spLocks noChangeShapeType="1"/>
        </xdr:cNvSpPr>
      </xdr:nvSpPr>
      <xdr:spPr bwMode="auto">
        <a:xfrm flipV="1">
          <a:off x="8750300" y="20726400"/>
          <a:ext cx="11176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56</xdr:row>
      <xdr:rowOff>241300</xdr:rowOff>
    </xdr:from>
    <xdr:to>
      <xdr:col>7</xdr:col>
      <xdr:colOff>1333500</xdr:colOff>
      <xdr:row>56</xdr:row>
      <xdr:rowOff>254000</xdr:rowOff>
    </xdr:to>
    <xdr:sp macro="" textlink="">
      <xdr:nvSpPr>
        <xdr:cNvPr id="42" name="Line 49">
          <a:extLst>
            <a:ext uri="{FF2B5EF4-FFF2-40B4-BE49-F238E27FC236}">
              <a16:creationId xmlns:a16="http://schemas.microsoft.com/office/drawing/2014/main" id="{00000000-0008-0000-0000-00002A000000}"/>
            </a:ext>
          </a:extLst>
        </xdr:cNvPr>
        <xdr:cNvSpPr>
          <a:spLocks noChangeShapeType="1"/>
        </xdr:cNvSpPr>
      </xdr:nvSpPr>
      <xdr:spPr bwMode="auto">
        <a:xfrm flipV="1">
          <a:off x="8801100" y="24765000"/>
          <a:ext cx="11176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139700</xdr:colOff>
      <xdr:row>32</xdr:row>
      <xdr:rowOff>215900</xdr:rowOff>
    </xdr:from>
    <xdr:to>
      <xdr:col>7</xdr:col>
      <xdr:colOff>1270000</xdr:colOff>
      <xdr:row>32</xdr:row>
      <xdr:rowOff>228600</xdr:rowOff>
    </xdr:to>
    <xdr:sp macro="" textlink="">
      <xdr:nvSpPr>
        <xdr:cNvPr id="49" name="Line 49">
          <a:extLst>
            <a:ext uri="{FF2B5EF4-FFF2-40B4-BE49-F238E27FC236}">
              <a16:creationId xmlns:a16="http://schemas.microsoft.com/office/drawing/2014/main" id="{00000000-0008-0000-0000-000031000000}"/>
            </a:ext>
          </a:extLst>
        </xdr:cNvPr>
        <xdr:cNvSpPr>
          <a:spLocks noChangeShapeType="1"/>
        </xdr:cNvSpPr>
      </xdr:nvSpPr>
      <xdr:spPr bwMode="auto">
        <a:xfrm flipV="1">
          <a:off x="8724900" y="15405100"/>
          <a:ext cx="11303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40</xdr:row>
      <xdr:rowOff>203200</xdr:rowOff>
    </xdr:from>
    <xdr:to>
      <xdr:col>7</xdr:col>
      <xdr:colOff>1282700</xdr:colOff>
      <xdr:row>40</xdr:row>
      <xdr:rowOff>215900</xdr:rowOff>
    </xdr:to>
    <xdr:sp macro="" textlink="">
      <xdr:nvSpPr>
        <xdr:cNvPr id="50" name="Line 49">
          <a:extLst>
            <a:ext uri="{FF2B5EF4-FFF2-40B4-BE49-F238E27FC236}">
              <a16:creationId xmlns:a16="http://schemas.microsoft.com/office/drawing/2014/main" id="{00000000-0008-0000-0000-000032000000}"/>
            </a:ext>
          </a:extLst>
        </xdr:cNvPr>
        <xdr:cNvSpPr>
          <a:spLocks noChangeShapeType="1"/>
        </xdr:cNvSpPr>
      </xdr:nvSpPr>
      <xdr:spPr bwMode="auto">
        <a:xfrm flipV="1">
          <a:off x="8763000" y="18948400"/>
          <a:ext cx="11049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279400</xdr:colOff>
      <xdr:row>46</xdr:row>
      <xdr:rowOff>215900</xdr:rowOff>
    </xdr:from>
    <xdr:to>
      <xdr:col>7</xdr:col>
      <xdr:colOff>1320800</xdr:colOff>
      <xdr:row>46</xdr:row>
      <xdr:rowOff>215900</xdr:rowOff>
    </xdr:to>
    <xdr:sp macro="" textlink="">
      <xdr:nvSpPr>
        <xdr:cNvPr id="52" name="Line 49">
          <a:extLst>
            <a:ext uri="{FF2B5EF4-FFF2-40B4-BE49-F238E27FC236}">
              <a16:creationId xmlns:a16="http://schemas.microsoft.com/office/drawing/2014/main" id="{00000000-0008-0000-0000-000034000000}"/>
            </a:ext>
          </a:extLst>
        </xdr:cNvPr>
        <xdr:cNvSpPr>
          <a:spLocks noChangeShapeType="1"/>
        </xdr:cNvSpPr>
      </xdr:nvSpPr>
      <xdr:spPr bwMode="auto">
        <a:xfrm>
          <a:off x="8864600" y="21183600"/>
          <a:ext cx="1041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368300</xdr:colOff>
      <xdr:row>12</xdr:row>
      <xdr:rowOff>241300</xdr:rowOff>
    </xdr:from>
    <xdr:to>
      <xdr:col>7</xdr:col>
      <xdr:colOff>1219200</xdr:colOff>
      <xdr:row>12</xdr:row>
      <xdr:rowOff>241300</xdr:rowOff>
    </xdr:to>
    <xdr:sp macro="" textlink="">
      <xdr:nvSpPr>
        <xdr:cNvPr id="54" name="Line 49">
          <a:extLst>
            <a:ext uri="{FF2B5EF4-FFF2-40B4-BE49-F238E27FC236}">
              <a16:creationId xmlns:a16="http://schemas.microsoft.com/office/drawing/2014/main" id="{00000000-0008-0000-0000-000036000000}"/>
            </a:ext>
          </a:extLst>
        </xdr:cNvPr>
        <xdr:cNvSpPr>
          <a:spLocks noChangeShapeType="1"/>
        </xdr:cNvSpPr>
      </xdr:nvSpPr>
      <xdr:spPr bwMode="auto">
        <a:xfrm>
          <a:off x="8953500" y="6540500"/>
          <a:ext cx="8509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228600</xdr:colOff>
      <xdr:row>48</xdr:row>
      <xdr:rowOff>228600</xdr:rowOff>
    </xdr:from>
    <xdr:to>
      <xdr:col>7</xdr:col>
      <xdr:colOff>1282700</xdr:colOff>
      <xdr:row>48</xdr:row>
      <xdr:rowOff>228600</xdr:rowOff>
    </xdr:to>
    <xdr:sp macro="" textlink="">
      <xdr:nvSpPr>
        <xdr:cNvPr id="48" name="Line 49">
          <a:extLst>
            <a:ext uri="{FF2B5EF4-FFF2-40B4-BE49-F238E27FC236}">
              <a16:creationId xmlns:a16="http://schemas.microsoft.com/office/drawing/2014/main" id="{00000000-0008-0000-0000-000030000000}"/>
            </a:ext>
          </a:extLst>
        </xdr:cNvPr>
        <xdr:cNvSpPr>
          <a:spLocks noChangeShapeType="1"/>
        </xdr:cNvSpPr>
      </xdr:nvSpPr>
      <xdr:spPr bwMode="auto">
        <a:xfrm>
          <a:off x="8813800" y="22085300"/>
          <a:ext cx="1054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43</xdr:row>
      <xdr:rowOff>215900</xdr:rowOff>
    </xdr:from>
    <xdr:to>
      <xdr:col>7</xdr:col>
      <xdr:colOff>1308100</xdr:colOff>
      <xdr:row>43</xdr:row>
      <xdr:rowOff>215900</xdr:rowOff>
    </xdr:to>
    <xdr:sp macro="" textlink="">
      <xdr:nvSpPr>
        <xdr:cNvPr id="55" name="Line 49">
          <a:extLst>
            <a:ext uri="{FF2B5EF4-FFF2-40B4-BE49-F238E27FC236}">
              <a16:creationId xmlns:a16="http://schemas.microsoft.com/office/drawing/2014/main" id="{00000000-0008-0000-0000-000037000000}"/>
            </a:ext>
          </a:extLst>
        </xdr:cNvPr>
        <xdr:cNvSpPr>
          <a:spLocks noChangeShapeType="1"/>
        </xdr:cNvSpPr>
      </xdr:nvSpPr>
      <xdr:spPr bwMode="auto">
        <a:xfrm>
          <a:off x="8788400" y="19850100"/>
          <a:ext cx="11049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7</xdr:row>
      <xdr:rowOff>215900</xdr:rowOff>
    </xdr:from>
    <xdr:to>
      <xdr:col>7</xdr:col>
      <xdr:colOff>1168400</xdr:colOff>
      <xdr:row>7</xdr:row>
      <xdr:rowOff>228600</xdr:rowOff>
    </xdr:to>
    <xdr:sp macro="" textlink="">
      <xdr:nvSpPr>
        <xdr:cNvPr id="43" name="Line 49">
          <a:extLst>
            <a:ext uri="{FF2B5EF4-FFF2-40B4-BE49-F238E27FC236}">
              <a16:creationId xmlns:a16="http://schemas.microsoft.com/office/drawing/2014/main" id="{00000000-0008-0000-0000-00002B000000}"/>
            </a:ext>
          </a:extLst>
        </xdr:cNvPr>
        <xdr:cNvSpPr>
          <a:spLocks noChangeShapeType="1"/>
        </xdr:cNvSpPr>
      </xdr:nvSpPr>
      <xdr:spPr bwMode="auto">
        <a:xfrm>
          <a:off x="8775700" y="2514600"/>
          <a:ext cx="9779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49</xdr:row>
      <xdr:rowOff>215900</xdr:rowOff>
    </xdr:from>
    <xdr:to>
      <xdr:col>7</xdr:col>
      <xdr:colOff>1244600</xdr:colOff>
      <xdr:row>49</xdr:row>
      <xdr:rowOff>215900</xdr:rowOff>
    </xdr:to>
    <xdr:sp macro="" textlink="">
      <xdr:nvSpPr>
        <xdr:cNvPr id="58" name="Line 49">
          <a:extLst>
            <a:ext uri="{FF2B5EF4-FFF2-40B4-BE49-F238E27FC236}">
              <a16:creationId xmlns:a16="http://schemas.microsoft.com/office/drawing/2014/main" id="{00000000-0008-0000-0000-00003A000000}"/>
            </a:ext>
          </a:extLst>
        </xdr:cNvPr>
        <xdr:cNvSpPr>
          <a:spLocks noChangeShapeType="1"/>
        </xdr:cNvSpPr>
      </xdr:nvSpPr>
      <xdr:spPr bwMode="auto">
        <a:xfrm>
          <a:off x="8839200" y="22517100"/>
          <a:ext cx="990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35</xdr:row>
      <xdr:rowOff>203200</xdr:rowOff>
    </xdr:from>
    <xdr:to>
      <xdr:col>7</xdr:col>
      <xdr:colOff>1358900</xdr:colOff>
      <xdr:row>35</xdr:row>
      <xdr:rowOff>215900</xdr:rowOff>
    </xdr:to>
    <xdr:sp macro="" textlink="">
      <xdr:nvSpPr>
        <xdr:cNvPr id="60" name="Line 49">
          <a:extLst>
            <a:ext uri="{FF2B5EF4-FFF2-40B4-BE49-F238E27FC236}">
              <a16:creationId xmlns:a16="http://schemas.microsoft.com/office/drawing/2014/main" id="{00000000-0008-0000-0000-00003C000000}"/>
            </a:ext>
          </a:extLst>
        </xdr:cNvPr>
        <xdr:cNvSpPr>
          <a:spLocks noChangeShapeType="1"/>
        </xdr:cNvSpPr>
      </xdr:nvSpPr>
      <xdr:spPr bwMode="auto">
        <a:xfrm flipV="1">
          <a:off x="8839200" y="16281400"/>
          <a:ext cx="11049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28</xdr:row>
      <xdr:rowOff>215900</xdr:rowOff>
    </xdr:from>
    <xdr:to>
      <xdr:col>7</xdr:col>
      <xdr:colOff>1282700</xdr:colOff>
      <xdr:row>28</xdr:row>
      <xdr:rowOff>215900</xdr:rowOff>
    </xdr:to>
    <xdr:sp macro="" textlink="">
      <xdr:nvSpPr>
        <xdr:cNvPr id="62" name="Line 49">
          <a:extLst>
            <a:ext uri="{FF2B5EF4-FFF2-40B4-BE49-F238E27FC236}">
              <a16:creationId xmlns:a16="http://schemas.microsoft.com/office/drawing/2014/main" id="{00000000-0008-0000-0000-00003E000000}"/>
            </a:ext>
          </a:extLst>
        </xdr:cNvPr>
        <xdr:cNvSpPr>
          <a:spLocks noChangeShapeType="1"/>
        </xdr:cNvSpPr>
      </xdr:nvSpPr>
      <xdr:spPr bwMode="auto">
        <a:xfrm>
          <a:off x="8839200" y="13627100"/>
          <a:ext cx="1028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17</xdr:row>
      <xdr:rowOff>215900</xdr:rowOff>
    </xdr:from>
    <xdr:to>
      <xdr:col>7</xdr:col>
      <xdr:colOff>1193800</xdr:colOff>
      <xdr:row>17</xdr:row>
      <xdr:rowOff>228600</xdr:rowOff>
    </xdr:to>
    <xdr:sp macro="" textlink="">
      <xdr:nvSpPr>
        <xdr:cNvPr id="64" name="Line 49">
          <a:extLst>
            <a:ext uri="{FF2B5EF4-FFF2-40B4-BE49-F238E27FC236}">
              <a16:creationId xmlns:a16="http://schemas.microsoft.com/office/drawing/2014/main" id="{00000000-0008-0000-0000-000040000000}"/>
            </a:ext>
          </a:extLst>
        </xdr:cNvPr>
        <xdr:cNvSpPr>
          <a:spLocks noChangeShapeType="1"/>
        </xdr:cNvSpPr>
      </xdr:nvSpPr>
      <xdr:spPr bwMode="auto">
        <a:xfrm>
          <a:off x="8839200" y="8737600"/>
          <a:ext cx="9398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15</xdr:row>
      <xdr:rowOff>215900</xdr:rowOff>
    </xdr:from>
    <xdr:to>
      <xdr:col>7</xdr:col>
      <xdr:colOff>1130300</xdr:colOff>
      <xdr:row>15</xdr:row>
      <xdr:rowOff>228600</xdr:rowOff>
    </xdr:to>
    <xdr:sp macro="" textlink="">
      <xdr:nvSpPr>
        <xdr:cNvPr id="65" name="Line 49">
          <a:extLst>
            <a:ext uri="{FF2B5EF4-FFF2-40B4-BE49-F238E27FC236}">
              <a16:creationId xmlns:a16="http://schemas.microsoft.com/office/drawing/2014/main" id="{00000000-0008-0000-0000-000041000000}"/>
            </a:ext>
          </a:extLst>
        </xdr:cNvPr>
        <xdr:cNvSpPr>
          <a:spLocks noChangeShapeType="1"/>
        </xdr:cNvSpPr>
      </xdr:nvSpPr>
      <xdr:spPr bwMode="auto">
        <a:xfrm flipV="1">
          <a:off x="8839200" y="7848600"/>
          <a:ext cx="8763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8</xdr:row>
      <xdr:rowOff>203200</xdr:rowOff>
    </xdr:from>
    <xdr:to>
      <xdr:col>7</xdr:col>
      <xdr:colOff>1282700</xdr:colOff>
      <xdr:row>8</xdr:row>
      <xdr:rowOff>215900</xdr:rowOff>
    </xdr:to>
    <xdr:sp macro="" textlink="">
      <xdr:nvSpPr>
        <xdr:cNvPr id="66" name="Line 49">
          <a:extLst>
            <a:ext uri="{FF2B5EF4-FFF2-40B4-BE49-F238E27FC236}">
              <a16:creationId xmlns:a16="http://schemas.microsoft.com/office/drawing/2014/main" id="{00000000-0008-0000-0000-000042000000}"/>
            </a:ext>
          </a:extLst>
        </xdr:cNvPr>
        <xdr:cNvSpPr>
          <a:spLocks noChangeShapeType="1"/>
        </xdr:cNvSpPr>
      </xdr:nvSpPr>
      <xdr:spPr bwMode="auto">
        <a:xfrm flipV="1">
          <a:off x="8839200" y="4724400"/>
          <a:ext cx="10287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44</xdr:row>
      <xdr:rowOff>215900</xdr:rowOff>
    </xdr:from>
    <xdr:to>
      <xdr:col>7</xdr:col>
      <xdr:colOff>1308100</xdr:colOff>
      <xdr:row>44</xdr:row>
      <xdr:rowOff>228600</xdr:rowOff>
    </xdr:to>
    <xdr:sp macro="" textlink="">
      <xdr:nvSpPr>
        <xdr:cNvPr id="70" name="Line 49">
          <a:extLst>
            <a:ext uri="{FF2B5EF4-FFF2-40B4-BE49-F238E27FC236}">
              <a16:creationId xmlns:a16="http://schemas.microsoft.com/office/drawing/2014/main" id="{00000000-0008-0000-0000-000046000000}"/>
            </a:ext>
          </a:extLst>
        </xdr:cNvPr>
        <xdr:cNvSpPr>
          <a:spLocks noChangeShapeType="1"/>
        </xdr:cNvSpPr>
      </xdr:nvSpPr>
      <xdr:spPr bwMode="auto">
        <a:xfrm>
          <a:off x="8839200" y="20294600"/>
          <a:ext cx="10541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39</xdr:row>
      <xdr:rowOff>215900</xdr:rowOff>
    </xdr:from>
    <xdr:to>
      <xdr:col>7</xdr:col>
      <xdr:colOff>1358900</xdr:colOff>
      <xdr:row>39</xdr:row>
      <xdr:rowOff>228600</xdr:rowOff>
    </xdr:to>
    <xdr:sp macro="" textlink="">
      <xdr:nvSpPr>
        <xdr:cNvPr id="72" name="Line 49">
          <a:extLst>
            <a:ext uri="{FF2B5EF4-FFF2-40B4-BE49-F238E27FC236}">
              <a16:creationId xmlns:a16="http://schemas.microsoft.com/office/drawing/2014/main" id="{00000000-0008-0000-0000-000048000000}"/>
            </a:ext>
          </a:extLst>
        </xdr:cNvPr>
        <xdr:cNvSpPr>
          <a:spLocks noChangeShapeType="1"/>
        </xdr:cNvSpPr>
      </xdr:nvSpPr>
      <xdr:spPr bwMode="auto">
        <a:xfrm>
          <a:off x="8839200" y="18516600"/>
          <a:ext cx="11049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27</xdr:row>
      <xdr:rowOff>215900</xdr:rowOff>
    </xdr:from>
    <xdr:to>
      <xdr:col>7</xdr:col>
      <xdr:colOff>1244600</xdr:colOff>
      <xdr:row>27</xdr:row>
      <xdr:rowOff>215900</xdr:rowOff>
    </xdr:to>
    <xdr:sp macro="" textlink="">
      <xdr:nvSpPr>
        <xdr:cNvPr id="74" name="Line 49">
          <a:extLst>
            <a:ext uri="{FF2B5EF4-FFF2-40B4-BE49-F238E27FC236}">
              <a16:creationId xmlns:a16="http://schemas.microsoft.com/office/drawing/2014/main" id="{00000000-0008-0000-0000-00004A000000}"/>
            </a:ext>
          </a:extLst>
        </xdr:cNvPr>
        <xdr:cNvSpPr>
          <a:spLocks noChangeShapeType="1"/>
        </xdr:cNvSpPr>
      </xdr:nvSpPr>
      <xdr:spPr bwMode="auto">
        <a:xfrm>
          <a:off x="8839200" y="13182600"/>
          <a:ext cx="9906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330200</xdr:colOff>
      <xdr:row>23</xdr:row>
      <xdr:rowOff>215900</xdr:rowOff>
    </xdr:from>
    <xdr:to>
      <xdr:col>7</xdr:col>
      <xdr:colOff>1308100</xdr:colOff>
      <xdr:row>23</xdr:row>
      <xdr:rowOff>215900</xdr:rowOff>
    </xdr:to>
    <xdr:sp macro="" textlink="">
      <xdr:nvSpPr>
        <xdr:cNvPr id="76" name="Line 49">
          <a:extLst>
            <a:ext uri="{FF2B5EF4-FFF2-40B4-BE49-F238E27FC236}">
              <a16:creationId xmlns:a16="http://schemas.microsoft.com/office/drawing/2014/main" id="{00000000-0008-0000-0000-00004C000000}"/>
            </a:ext>
          </a:extLst>
        </xdr:cNvPr>
        <xdr:cNvSpPr>
          <a:spLocks noChangeShapeType="1"/>
        </xdr:cNvSpPr>
      </xdr:nvSpPr>
      <xdr:spPr bwMode="auto">
        <a:xfrm>
          <a:off x="8915400" y="11404600"/>
          <a:ext cx="9779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18</xdr:row>
      <xdr:rowOff>215900</xdr:rowOff>
    </xdr:from>
    <xdr:to>
      <xdr:col>7</xdr:col>
      <xdr:colOff>1333500</xdr:colOff>
      <xdr:row>18</xdr:row>
      <xdr:rowOff>228600</xdr:rowOff>
    </xdr:to>
    <xdr:sp macro="" textlink="">
      <xdr:nvSpPr>
        <xdr:cNvPr id="77" name="Line 49">
          <a:extLst>
            <a:ext uri="{FF2B5EF4-FFF2-40B4-BE49-F238E27FC236}">
              <a16:creationId xmlns:a16="http://schemas.microsoft.com/office/drawing/2014/main" id="{00000000-0008-0000-0000-00004D000000}"/>
            </a:ext>
          </a:extLst>
        </xdr:cNvPr>
        <xdr:cNvSpPr>
          <a:spLocks noChangeShapeType="1"/>
        </xdr:cNvSpPr>
      </xdr:nvSpPr>
      <xdr:spPr bwMode="auto">
        <a:xfrm flipV="1">
          <a:off x="8839200" y="9182100"/>
          <a:ext cx="10795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19</xdr:row>
      <xdr:rowOff>215900</xdr:rowOff>
    </xdr:from>
    <xdr:to>
      <xdr:col>7</xdr:col>
      <xdr:colOff>1282700</xdr:colOff>
      <xdr:row>19</xdr:row>
      <xdr:rowOff>228600</xdr:rowOff>
    </xdr:to>
    <xdr:sp macro="" textlink="">
      <xdr:nvSpPr>
        <xdr:cNvPr id="78" name="Line 49">
          <a:extLst>
            <a:ext uri="{FF2B5EF4-FFF2-40B4-BE49-F238E27FC236}">
              <a16:creationId xmlns:a16="http://schemas.microsoft.com/office/drawing/2014/main" id="{00000000-0008-0000-0000-00004E000000}"/>
            </a:ext>
          </a:extLst>
        </xdr:cNvPr>
        <xdr:cNvSpPr>
          <a:spLocks noChangeShapeType="1"/>
        </xdr:cNvSpPr>
      </xdr:nvSpPr>
      <xdr:spPr bwMode="auto">
        <a:xfrm>
          <a:off x="8839200" y="9626600"/>
          <a:ext cx="10287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317500</xdr:colOff>
      <xdr:row>26</xdr:row>
      <xdr:rowOff>228600</xdr:rowOff>
    </xdr:from>
    <xdr:to>
      <xdr:col>7</xdr:col>
      <xdr:colOff>1231900</xdr:colOff>
      <xdr:row>26</xdr:row>
      <xdr:rowOff>241300</xdr:rowOff>
    </xdr:to>
    <xdr:sp macro="" textlink="">
      <xdr:nvSpPr>
        <xdr:cNvPr id="79" name="Line 49">
          <a:extLst>
            <a:ext uri="{FF2B5EF4-FFF2-40B4-BE49-F238E27FC236}">
              <a16:creationId xmlns:a16="http://schemas.microsoft.com/office/drawing/2014/main" id="{00000000-0008-0000-0000-00004F000000}"/>
            </a:ext>
          </a:extLst>
        </xdr:cNvPr>
        <xdr:cNvSpPr>
          <a:spLocks noChangeShapeType="1"/>
        </xdr:cNvSpPr>
      </xdr:nvSpPr>
      <xdr:spPr bwMode="auto">
        <a:xfrm flipV="1">
          <a:off x="8902700" y="12750800"/>
          <a:ext cx="9144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30</xdr:row>
      <xdr:rowOff>215900</xdr:rowOff>
    </xdr:from>
    <xdr:to>
      <xdr:col>7</xdr:col>
      <xdr:colOff>1130300</xdr:colOff>
      <xdr:row>30</xdr:row>
      <xdr:rowOff>228600</xdr:rowOff>
    </xdr:to>
    <xdr:sp macro="" textlink="">
      <xdr:nvSpPr>
        <xdr:cNvPr id="84" name="Line 49">
          <a:extLst>
            <a:ext uri="{FF2B5EF4-FFF2-40B4-BE49-F238E27FC236}">
              <a16:creationId xmlns:a16="http://schemas.microsoft.com/office/drawing/2014/main" id="{00000000-0008-0000-0000-000054000000}"/>
            </a:ext>
          </a:extLst>
        </xdr:cNvPr>
        <xdr:cNvSpPr>
          <a:spLocks noChangeShapeType="1"/>
        </xdr:cNvSpPr>
      </xdr:nvSpPr>
      <xdr:spPr bwMode="auto">
        <a:xfrm>
          <a:off x="8788400" y="14516100"/>
          <a:ext cx="9271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24</xdr:row>
      <xdr:rowOff>215900</xdr:rowOff>
    </xdr:from>
    <xdr:to>
      <xdr:col>7</xdr:col>
      <xdr:colOff>1244600</xdr:colOff>
      <xdr:row>24</xdr:row>
      <xdr:rowOff>228600</xdr:rowOff>
    </xdr:to>
    <xdr:sp macro="" textlink="">
      <xdr:nvSpPr>
        <xdr:cNvPr id="85" name="Line 49">
          <a:extLst>
            <a:ext uri="{FF2B5EF4-FFF2-40B4-BE49-F238E27FC236}">
              <a16:creationId xmlns:a16="http://schemas.microsoft.com/office/drawing/2014/main" id="{00000000-0008-0000-0000-000055000000}"/>
            </a:ext>
          </a:extLst>
        </xdr:cNvPr>
        <xdr:cNvSpPr>
          <a:spLocks noChangeShapeType="1"/>
        </xdr:cNvSpPr>
      </xdr:nvSpPr>
      <xdr:spPr bwMode="auto">
        <a:xfrm>
          <a:off x="8788400" y="11849100"/>
          <a:ext cx="10414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203200</xdr:colOff>
      <xdr:row>20</xdr:row>
      <xdr:rowOff>215900</xdr:rowOff>
    </xdr:from>
    <xdr:to>
      <xdr:col>7</xdr:col>
      <xdr:colOff>1130300</xdr:colOff>
      <xdr:row>20</xdr:row>
      <xdr:rowOff>215900</xdr:rowOff>
    </xdr:to>
    <xdr:sp macro="" textlink="">
      <xdr:nvSpPr>
        <xdr:cNvPr id="86" name="Line 49">
          <a:extLst>
            <a:ext uri="{FF2B5EF4-FFF2-40B4-BE49-F238E27FC236}">
              <a16:creationId xmlns:a16="http://schemas.microsoft.com/office/drawing/2014/main" id="{00000000-0008-0000-0000-000056000000}"/>
            </a:ext>
          </a:extLst>
        </xdr:cNvPr>
        <xdr:cNvSpPr>
          <a:spLocks noChangeShapeType="1"/>
        </xdr:cNvSpPr>
      </xdr:nvSpPr>
      <xdr:spPr bwMode="auto">
        <a:xfrm>
          <a:off x="8788400" y="10071100"/>
          <a:ext cx="927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31</xdr:row>
      <xdr:rowOff>215900</xdr:rowOff>
    </xdr:from>
    <xdr:to>
      <xdr:col>7</xdr:col>
      <xdr:colOff>1181100</xdr:colOff>
      <xdr:row>31</xdr:row>
      <xdr:rowOff>215900</xdr:rowOff>
    </xdr:to>
    <xdr:sp macro="" textlink="">
      <xdr:nvSpPr>
        <xdr:cNvPr id="90" name="Line 49">
          <a:extLst>
            <a:ext uri="{FF2B5EF4-FFF2-40B4-BE49-F238E27FC236}">
              <a16:creationId xmlns:a16="http://schemas.microsoft.com/office/drawing/2014/main" id="{00000000-0008-0000-0000-00005A000000}"/>
            </a:ext>
          </a:extLst>
        </xdr:cNvPr>
        <xdr:cNvSpPr>
          <a:spLocks noChangeShapeType="1"/>
        </xdr:cNvSpPr>
      </xdr:nvSpPr>
      <xdr:spPr bwMode="auto">
        <a:xfrm>
          <a:off x="8763000" y="14960600"/>
          <a:ext cx="1003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21</xdr:row>
      <xdr:rowOff>215900</xdr:rowOff>
    </xdr:from>
    <xdr:to>
      <xdr:col>7</xdr:col>
      <xdr:colOff>1130300</xdr:colOff>
      <xdr:row>21</xdr:row>
      <xdr:rowOff>228600</xdr:rowOff>
    </xdr:to>
    <xdr:sp macro="" textlink="">
      <xdr:nvSpPr>
        <xdr:cNvPr id="91" name="Line 49">
          <a:extLst>
            <a:ext uri="{FF2B5EF4-FFF2-40B4-BE49-F238E27FC236}">
              <a16:creationId xmlns:a16="http://schemas.microsoft.com/office/drawing/2014/main" id="{00000000-0008-0000-0000-00005B000000}"/>
            </a:ext>
          </a:extLst>
        </xdr:cNvPr>
        <xdr:cNvSpPr>
          <a:spLocks noChangeShapeType="1"/>
        </xdr:cNvSpPr>
      </xdr:nvSpPr>
      <xdr:spPr bwMode="auto">
        <a:xfrm>
          <a:off x="8763000" y="10515600"/>
          <a:ext cx="9525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177800</xdr:colOff>
      <xdr:row>10</xdr:row>
      <xdr:rowOff>215900</xdr:rowOff>
    </xdr:from>
    <xdr:to>
      <xdr:col>7</xdr:col>
      <xdr:colOff>1104900</xdr:colOff>
      <xdr:row>10</xdr:row>
      <xdr:rowOff>228600</xdr:rowOff>
    </xdr:to>
    <xdr:sp macro="" textlink="">
      <xdr:nvSpPr>
        <xdr:cNvPr id="92" name="Line 49">
          <a:extLst>
            <a:ext uri="{FF2B5EF4-FFF2-40B4-BE49-F238E27FC236}">
              <a16:creationId xmlns:a16="http://schemas.microsoft.com/office/drawing/2014/main" id="{00000000-0008-0000-0000-00005C000000}"/>
            </a:ext>
          </a:extLst>
        </xdr:cNvPr>
        <xdr:cNvSpPr>
          <a:spLocks noChangeShapeType="1"/>
        </xdr:cNvSpPr>
      </xdr:nvSpPr>
      <xdr:spPr bwMode="auto">
        <a:xfrm>
          <a:off x="8763000" y="5626100"/>
          <a:ext cx="927100" cy="127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41</xdr:row>
      <xdr:rowOff>228600</xdr:rowOff>
    </xdr:from>
    <xdr:to>
      <xdr:col>7</xdr:col>
      <xdr:colOff>1181100</xdr:colOff>
      <xdr:row>41</xdr:row>
      <xdr:rowOff>228600</xdr:rowOff>
    </xdr:to>
    <xdr:sp macro="" textlink="">
      <xdr:nvSpPr>
        <xdr:cNvPr id="56" name="Line 49">
          <a:extLst>
            <a:ext uri="{FF2B5EF4-FFF2-40B4-BE49-F238E27FC236}">
              <a16:creationId xmlns:a16="http://schemas.microsoft.com/office/drawing/2014/main" id="{00000000-0008-0000-0000-000038000000}"/>
            </a:ext>
          </a:extLst>
        </xdr:cNvPr>
        <xdr:cNvSpPr>
          <a:spLocks noChangeShapeType="1"/>
        </xdr:cNvSpPr>
      </xdr:nvSpPr>
      <xdr:spPr bwMode="auto">
        <a:xfrm>
          <a:off x="8851900" y="3860800"/>
          <a:ext cx="914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34</xdr:row>
      <xdr:rowOff>228600</xdr:rowOff>
    </xdr:from>
    <xdr:to>
      <xdr:col>7</xdr:col>
      <xdr:colOff>1193800</xdr:colOff>
      <xdr:row>34</xdr:row>
      <xdr:rowOff>228600</xdr:rowOff>
    </xdr:to>
    <xdr:sp macro="" textlink="">
      <xdr:nvSpPr>
        <xdr:cNvPr id="59" name="Line 49">
          <a:extLst>
            <a:ext uri="{FF2B5EF4-FFF2-40B4-BE49-F238E27FC236}">
              <a16:creationId xmlns:a16="http://schemas.microsoft.com/office/drawing/2014/main" id="{00000000-0008-0000-0000-00003B000000}"/>
            </a:ext>
          </a:extLst>
        </xdr:cNvPr>
        <xdr:cNvSpPr>
          <a:spLocks noChangeShapeType="1"/>
        </xdr:cNvSpPr>
      </xdr:nvSpPr>
      <xdr:spPr bwMode="auto">
        <a:xfrm>
          <a:off x="8851900" y="4305300"/>
          <a:ext cx="9271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34</xdr:row>
      <xdr:rowOff>241300</xdr:rowOff>
    </xdr:from>
    <xdr:to>
      <xdr:col>7</xdr:col>
      <xdr:colOff>1143000</xdr:colOff>
      <xdr:row>34</xdr:row>
      <xdr:rowOff>241300</xdr:rowOff>
    </xdr:to>
    <xdr:sp macro="" textlink="">
      <xdr:nvSpPr>
        <xdr:cNvPr id="63" name="Line 49">
          <a:extLst>
            <a:ext uri="{FF2B5EF4-FFF2-40B4-BE49-F238E27FC236}">
              <a16:creationId xmlns:a16="http://schemas.microsoft.com/office/drawing/2014/main" id="{00000000-0008-0000-0000-00003F000000}"/>
            </a:ext>
          </a:extLst>
        </xdr:cNvPr>
        <xdr:cNvSpPr>
          <a:spLocks noChangeShapeType="1"/>
        </xdr:cNvSpPr>
      </xdr:nvSpPr>
      <xdr:spPr bwMode="auto">
        <a:xfrm>
          <a:off x="8851900" y="3429000"/>
          <a:ext cx="876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165100</xdr:colOff>
      <xdr:row>37</xdr:row>
      <xdr:rowOff>215900</xdr:rowOff>
    </xdr:from>
    <xdr:to>
      <xdr:col>7</xdr:col>
      <xdr:colOff>1168400</xdr:colOff>
      <xdr:row>37</xdr:row>
      <xdr:rowOff>215900</xdr:rowOff>
    </xdr:to>
    <xdr:sp macro="" textlink="">
      <xdr:nvSpPr>
        <xdr:cNvPr id="69" name="Line 49">
          <a:extLst>
            <a:ext uri="{FF2B5EF4-FFF2-40B4-BE49-F238E27FC236}">
              <a16:creationId xmlns:a16="http://schemas.microsoft.com/office/drawing/2014/main" id="{00000000-0008-0000-0000-000045000000}"/>
            </a:ext>
          </a:extLst>
        </xdr:cNvPr>
        <xdr:cNvSpPr>
          <a:spLocks noChangeShapeType="1"/>
        </xdr:cNvSpPr>
      </xdr:nvSpPr>
      <xdr:spPr bwMode="auto">
        <a:xfrm>
          <a:off x="8750300" y="17627600"/>
          <a:ext cx="10033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190500</xdr:colOff>
      <xdr:row>51</xdr:row>
      <xdr:rowOff>228600</xdr:rowOff>
    </xdr:from>
    <xdr:to>
      <xdr:col>7</xdr:col>
      <xdr:colOff>885825</xdr:colOff>
      <xdr:row>51</xdr:row>
      <xdr:rowOff>228600</xdr:rowOff>
    </xdr:to>
    <xdr:sp macro="" textlink="">
      <xdr:nvSpPr>
        <xdr:cNvPr id="73" name="Line 49">
          <a:extLst>
            <a:ext uri="{FF2B5EF4-FFF2-40B4-BE49-F238E27FC236}">
              <a16:creationId xmlns:a16="http://schemas.microsoft.com/office/drawing/2014/main" id="{00000000-0008-0000-0000-000049000000}"/>
            </a:ext>
          </a:extLst>
        </xdr:cNvPr>
        <xdr:cNvSpPr>
          <a:spLocks noChangeShapeType="1"/>
        </xdr:cNvSpPr>
      </xdr:nvSpPr>
      <xdr:spPr bwMode="auto">
        <a:xfrm>
          <a:off x="8763000" y="23164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266700</xdr:colOff>
      <xdr:row>58</xdr:row>
      <xdr:rowOff>228600</xdr:rowOff>
    </xdr:from>
    <xdr:to>
      <xdr:col>7</xdr:col>
      <xdr:colOff>962025</xdr:colOff>
      <xdr:row>58</xdr:row>
      <xdr:rowOff>228600</xdr:rowOff>
    </xdr:to>
    <xdr:sp macro="" textlink="">
      <xdr:nvSpPr>
        <xdr:cNvPr id="81" name="Line 49">
          <a:extLst>
            <a:ext uri="{FF2B5EF4-FFF2-40B4-BE49-F238E27FC236}">
              <a16:creationId xmlns:a16="http://schemas.microsoft.com/office/drawing/2014/main" id="{00000000-0008-0000-0000-000051000000}"/>
            </a:ext>
          </a:extLst>
        </xdr:cNvPr>
        <xdr:cNvSpPr>
          <a:spLocks noChangeShapeType="1"/>
        </xdr:cNvSpPr>
      </xdr:nvSpPr>
      <xdr:spPr bwMode="auto">
        <a:xfrm>
          <a:off x="8839200" y="257937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241300</xdr:colOff>
      <xdr:row>54</xdr:row>
      <xdr:rowOff>254000</xdr:rowOff>
    </xdr:from>
    <xdr:to>
      <xdr:col>7</xdr:col>
      <xdr:colOff>936625</xdr:colOff>
      <xdr:row>54</xdr:row>
      <xdr:rowOff>254000</xdr:rowOff>
    </xdr:to>
    <xdr:sp macro="" textlink="">
      <xdr:nvSpPr>
        <xdr:cNvPr id="82" name="Line 49">
          <a:extLst>
            <a:ext uri="{FF2B5EF4-FFF2-40B4-BE49-F238E27FC236}">
              <a16:creationId xmlns:a16="http://schemas.microsoft.com/office/drawing/2014/main" id="{00000000-0008-0000-0000-000052000000}"/>
            </a:ext>
          </a:extLst>
        </xdr:cNvPr>
        <xdr:cNvSpPr>
          <a:spLocks noChangeShapeType="1"/>
        </xdr:cNvSpPr>
      </xdr:nvSpPr>
      <xdr:spPr bwMode="auto">
        <a:xfrm>
          <a:off x="8813800" y="2450465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215900</xdr:colOff>
      <xdr:row>56</xdr:row>
      <xdr:rowOff>254000</xdr:rowOff>
    </xdr:from>
    <xdr:to>
      <xdr:col>7</xdr:col>
      <xdr:colOff>911225</xdr:colOff>
      <xdr:row>56</xdr:row>
      <xdr:rowOff>254000</xdr:rowOff>
    </xdr:to>
    <xdr:sp macro="" textlink="">
      <xdr:nvSpPr>
        <xdr:cNvPr id="83" name="Line 49">
          <a:extLst>
            <a:ext uri="{FF2B5EF4-FFF2-40B4-BE49-F238E27FC236}">
              <a16:creationId xmlns:a16="http://schemas.microsoft.com/office/drawing/2014/main" id="{00000000-0008-0000-0000-000053000000}"/>
            </a:ext>
          </a:extLst>
        </xdr:cNvPr>
        <xdr:cNvSpPr>
          <a:spLocks noChangeShapeType="1"/>
        </xdr:cNvSpPr>
      </xdr:nvSpPr>
      <xdr:spPr bwMode="auto">
        <a:xfrm>
          <a:off x="8788400" y="24942800"/>
          <a:ext cx="695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xdr:col>
      <xdr:colOff>254000</xdr:colOff>
      <xdr:row>57</xdr:row>
      <xdr:rowOff>241300</xdr:rowOff>
    </xdr:from>
    <xdr:to>
      <xdr:col>7</xdr:col>
      <xdr:colOff>1282700</xdr:colOff>
      <xdr:row>57</xdr:row>
      <xdr:rowOff>241300</xdr:rowOff>
    </xdr:to>
    <xdr:sp macro="" textlink="">
      <xdr:nvSpPr>
        <xdr:cNvPr id="87" name="Line 49">
          <a:extLst>
            <a:ext uri="{FF2B5EF4-FFF2-40B4-BE49-F238E27FC236}">
              <a16:creationId xmlns:a16="http://schemas.microsoft.com/office/drawing/2014/main" id="{00000000-0008-0000-0000-000057000000}"/>
            </a:ext>
          </a:extLst>
        </xdr:cNvPr>
        <xdr:cNvSpPr>
          <a:spLocks noChangeShapeType="1"/>
        </xdr:cNvSpPr>
      </xdr:nvSpPr>
      <xdr:spPr bwMode="auto">
        <a:xfrm>
          <a:off x="8839200" y="25654000"/>
          <a:ext cx="10287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txBody>
        <a:bodyPr/>
        <a:lstStyle/>
        <a:p>
          <a:endParaRPr lang="tr-T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72"/>
  <sheetViews>
    <sheetView tabSelected="1" zoomScale="75" zoomScaleNormal="75" workbookViewId="0">
      <selection sqref="A1:J1"/>
    </sheetView>
  </sheetViews>
  <sheetFormatPr defaultColWidth="9.109375" defaultRowHeight="13.2"/>
  <cols>
    <col min="1" max="1" width="5.88671875" style="3" bestFit="1" customWidth="1"/>
    <col min="2" max="2" width="34.5546875" style="3" customWidth="1"/>
    <col min="3" max="3" width="26.5546875" style="3" customWidth="1"/>
    <col min="4" max="4" width="17" style="3" customWidth="1"/>
    <col min="5" max="5" width="9.33203125" style="3" bestFit="1" customWidth="1"/>
    <col min="6" max="6" width="16.33203125" style="3" customWidth="1"/>
    <col min="7" max="7" width="9.109375" style="4" customWidth="1"/>
    <col min="8" max="8" width="21" style="4" customWidth="1"/>
    <col min="9" max="10" width="10.44140625" style="5" customWidth="1"/>
    <col min="11" max="11" width="16.6640625" style="3" bestFit="1" customWidth="1"/>
    <col min="12" max="16384" width="9.109375" style="3"/>
  </cols>
  <sheetData>
    <row r="1" spans="1:10" s="1" customFormat="1" ht="34.5" customHeight="1">
      <c r="A1" s="183" t="s">
        <v>28</v>
      </c>
      <c r="B1" s="184"/>
      <c r="C1" s="184"/>
      <c r="D1" s="184"/>
      <c r="E1" s="184"/>
      <c r="F1" s="184"/>
      <c r="G1" s="184"/>
      <c r="H1" s="184"/>
      <c r="I1" s="184"/>
      <c r="J1" s="185"/>
    </row>
    <row r="2" spans="1:10" s="1" customFormat="1" ht="24" customHeight="1" thickBot="1">
      <c r="A2" s="186" t="s">
        <v>73</v>
      </c>
      <c r="B2" s="187"/>
      <c r="C2" s="187"/>
      <c r="D2" s="187"/>
      <c r="E2" s="187"/>
      <c r="F2" s="187"/>
      <c r="G2" s="187"/>
      <c r="H2" s="187"/>
      <c r="I2" s="187"/>
      <c r="J2" s="188"/>
    </row>
    <row r="3" spans="1:10" s="2" customFormat="1" ht="35.25" customHeight="1">
      <c r="A3" s="204" t="s">
        <v>31</v>
      </c>
      <c r="B3" s="202" t="s">
        <v>8</v>
      </c>
      <c r="C3" s="191" t="s">
        <v>13</v>
      </c>
      <c r="D3" s="206" t="s">
        <v>67</v>
      </c>
      <c r="E3" s="200" t="s">
        <v>30</v>
      </c>
      <c r="F3" s="195" t="s">
        <v>141</v>
      </c>
      <c r="G3" s="196"/>
      <c r="H3" s="189" t="s">
        <v>69</v>
      </c>
      <c r="I3" s="193" t="s">
        <v>12</v>
      </c>
      <c r="J3" s="198" t="s">
        <v>29</v>
      </c>
    </row>
    <row r="4" spans="1:10" s="2" customFormat="1" ht="51.75" customHeight="1" thickBot="1">
      <c r="A4" s="205"/>
      <c r="B4" s="203"/>
      <c r="C4" s="192"/>
      <c r="D4" s="207"/>
      <c r="E4" s="201"/>
      <c r="F4" s="197"/>
      <c r="G4" s="197"/>
      <c r="H4" s="190"/>
      <c r="I4" s="194"/>
      <c r="J4" s="199"/>
    </row>
    <row r="5" spans="1:10" ht="35.25" customHeight="1">
      <c r="A5" s="158">
        <v>1</v>
      </c>
      <c r="B5" s="131" t="s">
        <v>23</v>
      </c>
      <c r="C5" s="132" t="s">
        <v>27</v>
      </c>
      <c r="D5" s="133">
        <f>(F5*1000)/(4679*0.65)</f>
        <v>1.2823252831801668</v>
      </c>
      <c r="E5" s="134">
        <f>+(D5/$D$5)*100</f>
        <v>100</v>
      </c>
      <c r="F5" s="135">
        <v>3.9</v>
      </c>
      <c r="G5" s="136" t="s">
        <v>9</v>
      </c>
      <c r="H5" s="137" t="s">
        <v>66</v>
      </c>
      <c r="I5" s="138" t="s">
        <v>48</v>
      </c>
      <c r="J5" s="139">
        <v>0.65</v>
      </c>
    </row>
    <row r="6" spans="1:10" s="2" customFormat="1" ht="35.1" customHeight="1">
      <c r="A6" s="158">
        <v>2</v>
      </c>
      <c r="B6" s="149" t="s">
        <v>76</v>
      </c>
      <c r="C6" s="150" t="s">
        <v>61</v>
      </c>
      <c r="D6" s="151">
        <f>(F6*1000)/(7000*0.65)</f>
        <v>1.4065934065934067</v>
      </c>
      <c r="E6" s="152">
        <f>+(D6/$D$5)*100</f>
        <v>109.69084249084248</v>
      </c>
      <c r="F6" s="153">
        <v>6.4</v>
      </c>
      <c r="G6" s="154" t="s">
        <v>9</v>
      </c>
      <c r="H6" s="155" t="s">
        <v>84</v>
      </c>
      <c r="I6" s="156" t="s">
        <v>1</v>
      </c>
      <c r="J6" s="157">
        <v>0.65</v>
      </c>
    </row>
    <row r="7" spans="1:10" s="2" customFormat="1" ht="35.1" customHeight="1">
      <c r="A7" s="158">
        <v>3</v>
      </c>
      <c r="B7" s="149" t="s">
        <v>77</v>
      </c>
      <c r="C7" s="150" t="s">
        <v>61</v>
      </c>
      <c r="D7" s="151">
        <f>(F7*1000)/(7000*0.65)</f>
        <v>1.4505494505494505</v>
      </c>
      <c r="E7" s="152">
        <f t="shared" ref="E7" si="0">+(D7/$D$5)*100</f>
        <v>113.1186813186813</v>
      </c>
      <c r="F7" s="153">
        <v>6.6</v>
      </c>
      <c r="G7" s="154" t="s">
        <v>9</v>
      </c>
      <c r="H7" s="155" t="s">
        <v>85</v>
      </c>
      <c r="I7" s="156" t="s">
        <v>1</v>
      </c>
      <c r="J7" s="157">
        <v>0.65</v>
      </c>
    </row>
    <row r="8" spans="1:10" s="2" customFormat="1" ht="35.1" customHeight="1">
      <c r="A8" s="158">
        <v>4</v>
      </c>
      <c r="B8" s="140" t="s">
        <v>22</v>
      </c>
      <c r="C8" s="141" t="s">
        <v>21</v>
      </c>
      <c r="D8" s="142">
        <f>(F8*1000)/(4959*0.65)</f>
        <v>1.5046457877673849</v>
      </c>
      <c r="E8" s="143">
        <f t="shared" ref="E8:E47" si="1">+(D8/$D$5)*100</f>
        <v>117.33729401605987</v>
      </c>
      <c r="F8" s="144">
        <v>4.8499999999999996</v>
      </c>
      <c r="G8" s="145" t="s">
        <v>9</v>
      </c>
      <c r="H8" s="146" t="s">
        <v>62</v>
      </c>
      <c r="I8" s="147" t="s">
        <v>47</v>
      </c>
      <c r="J8" s="148">
        <v>0.65</v>
      </c>
    </row>
    <row r="9" spans="1:10" ht="33.6">
      <c r="A9" s="158">
        <v>5</v>
      </c>
      <c r="B9" s="38" t="s">
        <v>44</v>
      </c>
      <c r="C9" s="7" t="s">
        <v>52</v>
      </c>
      <c r="D9" s="23">
        <f t="shared" ref="D9:D15" si="2">(F9*1000)/(8250*0.93)</f>
        <v>1.9824410557184751</v>
      </c>
      <c r="E9" s="10">
        <f t="shared" si="1"/>
        <v>154.59736166177908</v>
      </c>
      <c r="F9" s="180">
        <v>15.210279</v>
      </c>
      <c r="G9" s="8" t="s">
        <v>10</v>
      </c>
      <c r="H9" s="9" t="s">
        <v>103</v>
      </c>
      <c r="I9" s="27" t="s">
        <v>7</v>
      </c>
      <c r="J9" s="31">
        <v>0.93</v>
      </c>
    </row>
    <row r="10" spans="1:10" s="2" customFormat="1" ht="35.1" customHeight="1">
      <c r="A10" s="158">
        <v>6</v>
      </c>
      <c r="B10" s="6" t="s">
        <v>33</v>
      </c>
      <c r="C10" s="7" t="s">
        <v>64</v>
      </c>
      <c r="D10" s="24">
        <f t="shared" si="2"/>
        <v>1.9838765721733462</v>
      </c>
      <c r="E10" s="10">
        <f t="shared" si="1"/>
        <v>154.70930801998477</v>
      </c>
      <c r="F10" s="180">
        <v>15.221292999999999</v>
      </c>
      <c r="G10" s="8" t="s">
        <v>10</v>
      </c>
      <c r="H10" s="9" t="s">
        <v>104</v>
      </c>
      <c r="I10" s="27" t="s">
        <v>7</v>
      </c>
      <c r="J10" s="31">
        <v>0.93</v>
      </c>
    </row>
    <row r="11" spans="1:10" s="2" customFormat="1" ht="35.1" customHeight="1">
      <c r="A11" s="158">
        <v>7</v>
      </c>
      <c r="B11" s="38" t="s">
        <v>55</v>
      </c>
      <c r="C11" s="7" t="s">
        <v>14</v>
      </c>
      <c r="D11" s="24">
        <f t="shared" si="2"/>
        <v>1.9875069403714567</v>
      </c>
      <c r="E11" s="10">
        <f>+(D11/$D$5)*100</f>
        <v>154.99241623330076</v>
      </c>
      <c r="F11" s="180">
        <v>15.249147000000001</v>
      </c>
      <c r="G11" s="8" t="s">
        <v>10</v>
      </c>
      <c r="H11" s="9" t="s">
        <v>105</v>
      </c>
      <c r="I11" s="27" t="s">
        <v>7</v>
      </c>
      <c r="J11" s="31">
        <v>0.93</v>
      </c>
    </row>
    <row r="12" spans="1:10" s="2" customFormat="1" ht="35.1" customHeight="1">
      <c r="A12" s="158">
        <v>8</v>
      </c>
      <c r="B12" s="38" t="s">
        <v>38</v>
      </c>
      <c r="C12" s="7" t="s">
        <v>68</v>
      </c>
      <c r="D12" s="24">
        <f t="shared" si="2"/>
        <v>1.9875326164874554</v>
      </c>
      <c r="E12" s="10">
        <f t="shared" si="1"/>
        <v>154.99441854241337</v>
      </c>
      <c r="F12" s="180">
        <v>15.249344000000001</v>
      </c>
      <c r="G12" s="8" t="s">
        <v>10</v>
      </c>
      <c r="H12" s="9" t="s">
        <v>106</v>
      </c>
      <c r="I12" s="27" t="s">
        <v>7</v>
      </c>
      <c r="J12" s="31">
        <v>0.93</v>
      </c>
    </row>
    <row r="13" spans="1:10" s="2" customFormat="1" ht="35.1" customHeight="1">
      <c r="A13" s="158">
        <v>9</v>
      </c>
      <c r="B13" s="38" t="s">
        <v>55</v>
      </c>
      <c r="C13" s="7" t="s">
        <v>15</v>
      </c>
      <c r="D13" s="24">
        <f t="shared" si="2"/>
        <v>1.9897866405995439</v>
      </c>
      <c r="E13" s="10">
        <f>+(D13/$D$5)*100</f>
        <v>155.17019485608776</v>
      </c>
      <c r="F13" s="180">
        <v>15.266638</v>
      </c>
      <c r="G13" s="8" t="s">
        <v>10</v>
      </c>
      <c r="H13" s="9" t="s">
        <v>107</v>
      </c>
      <c r="I13" s="27" t="s">
        <v>7</v>
      </c>
      <c r="J13" s="31">
        <v>0.93</v>
      </c>
    </row>
    <row r="14" spans="1:10" s="2" customFormat="1" ht="35.1" customHeight="1">
      <c r="A14" s="158">
        <v>10</v>
      </c>
      <c r="B14" s="11" t="s">
        <v>39</v>
      </c>
      <c r="C14" s="7" t="s">
        <v>68</v>
      </c>
      <c r="D14" s="24">
        <f t="shared" si="2"/>
        <v>1.9922391658520691</v>
      </c>
      <c r="E14" s="10">
        <f t="shared" si="1"/>
        <v>155.36145095036383</v>
      </c>
      <c r="F14" s="180">
        <v>15.285455000000001</v>
      </c>
      <c r="G14" s="8" t="s">
        <v>10</v>
      </c>
      <c r="H14" s="9" t="s">
        <v>108</v>
      </c>
      <c r="I14" s="27" t="s">
        <v>7</v>
      </c>
      <c r="J14" s="31">
        <v>0.93</v>
      </c>
    </row>
    <row r="15" spans="1:10" s="2" customFormat="1" ht="35.1" customHeight="1">
      <c r="A15" s="158">
        <v>11</v>
      </c>
      <c r="B15" s="6" t="s">
        <v>33</v>
      </c>
      <c r="C15" s="7" t="s">
        <v>45</v>
      </c>
      <c r="D15" s="24">
        <f t="shared" si="2"/>
        <v>1.9927335288367549</v>
      </c>
      <c r="E15" s="10">
        <f>+(D15/$D$5)*100</f>
        <v>155.40000302378624</v>
      </c>
      <c r="F15" s="180">
        <v>15.289248000000001</v>
      </c>
      <c r="G15" s="8" t="s">
        <v>10</v>
      </c>
      <c r="H15" s="9" t="s">
        <v>109</v>
      </c>
      <c r="I15" s="27" t="s">
        <v>7</v>
      </c>
      <c r="J15" s="31">
        <v>0.93</v>
      </c>
    </row>
    <row r="16" spans="1:10" s="2" customFormat="1" ht="35.1" customHeight="1">
      <c r="A16" s="158">
        <v>12</v>
      </c>
      <c r="B16" s="37" t="s">
        <v>44</v>
      </c>
      <c r="C16" s="13" t="s">
        <v>51</v>
      </c>
      <c r="D16" s="34">
        <f t="shared" ref="D16" si="3">(F16*1000)/(8250*0.93)</f>
        <v>1.9933656565656566</v>
      </c>
      <c r="E16" s="16">
        <f>+(D16/$D$5)*100</f>
        <v>155.44929845117844</v>
      </c>
      <c r="F16" s="179">
        <v>15.294098</v>
      </c>
      <c r="G16" s="14" t="s">
        <v>10</v>
      </c>
      <c r="H16" s="15" t="s">
        <v>110</v>
      </c>
      <c r="I16" s="28" t="s">
        <v>7</v>
      </c>
      <c r="J16" s="32">
        <v>0.93</v>
      </c>
    </row>
    <row r="17" spans="1:10" s="2" customFormat="1" ht="35.1" customHeight="1">
      <c r="A17" s="158">
        <v>13</v>
      </c>
      <c r="B17" s="12" t="s">
        <v>40</v>
      </c>
      <c r="C17" s="13" t="s">
        <v>64</v>
      </c>
      <c r="D17" s="25">
        <f t="shared" ref="D17:D30" si="4">(F17*1000)/(8250*0.93)</f>
        <v>1.9981289019224504</v>
      </c>
      <c r="E17" s="16">
        <f>+(D17/$D$5)*100</f>
        <v>155.82075220158575</v>
      </c>
      <c r="F17" s="179">
        <v>15.330643999999999</v>
      </c>
      <c r="G17" s="14" t="s">
        <v>10</v>
      </c>
      <c r="H17" s="15" t="s">
        <v>111</v>
      </c>
      <c r="I17" s="28" t="s">
        <v>7</v>
      </c>
      <c r="J17" s="32">
        <v>0.93</v>
      </c>
    </row>
    <row r="18" spans="1:10" s="2" customFormat="1" ht="35.1" customHeight="1">
      <c r="A18" s="158">
        <v>14</v>
      </c>
      <c r="B18" s="12" t="s">
        <v>34</v>
      </c>
      <c r="C18" s="13" t="s">
        <v>52</v>
      </c>
      <c r="D18" s="34">
        <f t="shared" si="4"/>
        <v>1.9998211795373086</v>
      </c>
      <c r="E18" s="16">
        <f>+(D18/$D$5)*100</f>
        <v>155.95272165091779</v>
      </c>
      <c r="F18" s="179">
        <v>15.343628000000001</v>
      </c>
      <c r="G18" s="14" t="s">
        <v>10</v>
      </c>
      <c r="H18" s="15" t="s">
        <v>112</v>
      </c>
      <c r="I18" s="28" t="s">
        <v>7</v>
      </c>
      <c r="J18" s="32">
        <v>0.93</v>
      </c>
    </row>
    <row r="19" spans="1:10" s="2" customFormat="1" ht="35.1" customHeight="1">
      <c r="A19" s="158">
        <v>15</v>
      </c>
      <c r="B19" s="12" t="s">
        <v>34</v>
      </c>
      <c r="C19" s="13" t="s">
        <v>51</v>
      </c>
      <c r="D19" s="34">
        <f t="shared" si="4"/>
        <v>2.0000731182795697</v>
      </c>
      <c r="E19" s="16">
        <f t="shared" si="1"/>
        <v>155.97236867383509</v>
      </c>
      <c r="F19" s="179">
        <v>15.345561</v>
      </c>
      <c r="G19" s="14" t="s">
        <v>10</v>
      </c>
      <c r="H19" s="15" t="s">
        <v>113</v>
      </c>
      <c r="I19" s="28" t="s">
        <v>7</v>
      </c>
      <c r="J19" s="32">
        <v>0.93</v>
      </c>
    </row>
    <row r="20" spans="1:10" s="2" customFormat="1" ht="35.1" customHeight="1">
      <c r="A20" s="158">
        <v>16</v>
      </c>
      <c r="B20" s="37" t="s">
        <v>44</v>
      </c>
      <c r="C20" s="13" t="s">
        <v>53</v>
      </c>
      <c r="D20" s="34">
        <f t="shared" si="4"/>
        <v>2.0011959595959596</v>
      </c>
      <c r="E20" s="16">
        <f t="shared" si="1"/>
        <v>156.05993158249157</v>
      </c>
      <c r="F20" s="179">
        <v>15.354176000000001</v>
      </c>
      <c r="G20" s="14" t="s">
        <v>10</v>
      </c>
      <c r="H20" s="15" t="s">
        <v>114</v>
      </c>
      <c r="I20" s="28" t="s">
        <v>7</v>
      </c>
      <c r="J20" s="32">
        <v>0.93</v>
      </c>
    </row>
    <row r="21" spans="1:10" ht="35.25" customHeight="1">
      <c r="A21" s="158">
        <v>17</v>
      </c>
      <c r="B21" s="12" t="s">
        <v>58</v>
      </c>
      <c r="C21" s="13" t="s">
        <v>15</v>
      </c>
      <c r="D21" s="25">
        <f t="shared" si="4"/>
        <v>2.0086202671880091</v>
      </c>
      <c r="E21" s="16">
        <f>+(D21/$D$5)*100</f>
        <v>156.63890383621157</v>
      </c>
      <c r="F21" s="179">
        <v>15.411139</v>
      </c>
      <c r="G21" s="14" t="s">
        <v>10</v>
      </c>
      <c r="H21" s="15" t="s">
        <v>115</v>
      </c>
      <c r="I21" s="28" t="s">
        <v>7</v>
      </c>
      <c r="J21" s="32">
        <v>0.93</v>
      </c>
    </row>
    <row r="22" spans="1:10" s="2" customFormat="1" ht="35.1" customHeight="1">
      <c r="A22" s="158">
        <v>18</v>
      </c>
      <c r="B22" s="12" t="s">
        <v>58</v>
      </c>
      <c r="C22" s="13" t="s">
        <v>14</v>
      </c>
      <c r="D22" s="25">
        <f t="shared" si="4"/>
        <v>2.0091923101987619</v>
      </c>
      <c r="E22" s="16">
        <f>+(D22/$D$5)*100</f>
        <v>156.68351365700011</v>
      </c>
      <c r="F22" s="179">
        <v>15.415528</v>
      </c>
      <c r="G22" s="14" t="s">
        <v>10</v>
      </c>
      <c r="H22" s="15" t="s">
        <v>116</v>
      </c>
      <c r="I22" s="28" t="s">
        <v>7</v>
      </c>
      <c r="J22" s="32">
        <v>0.93</v>
      </c>
    </row>
    <row r="23" spans="1:10" s="2" customFormat="1" ht="35.1" customHeight="1">
      <c r="A23" s="158">
        <v>19</v>
      </c>
      <c r="B23" s="39" t="s">
        <v>34</v>
      </c>
      <c r="C23" s="40" t="s">
        <v>45</v>
      </c>
      <c r="D23" s="41">
        <f t="shared" si="4"/>
        <v>2.0128729879439557</v>
      </c>
      <c r="E23" s="42">
        <f t="shared" si="1"/>
        <v>156.97054517649613</v>
      </c>
      <c r="F23" s="178">
        <v>15.443768</v>
      </c>
      <c r="G23" s="43" t="s">
        <v>10</v>
      </c>
      <c r="H23" s="44" t="s">
        <v>117</v>
      </c>
      <c r="I23" s="45" t="s">
        <v>7</v>
      </c>
      <c r="J23" s="46">
        <v>0.93</v>
      </c>
    </row>
    <row r="24" spans="1:10" s="2" customFormat="1" ht="35.1" customHeight="1">
      <c r="A24" s="158">
        <v>20</v>
      </c>
      <c r="B24" s="39" t="s">
        <v>34</v>
      </c>
      <c r="C24" s="40" t="s">
        <v>53</v>
      </c>
      <c r="D24" s="47">
        <f t="shared" si="4"/>
        <v>2.0176178559791462</v>
      </c>
      <c r="E24" s="42">
        <f t="shared" si="1"/>
        <v>157.34056580210708</v>
      </c>
      <c r="F24" s="178">
        <v>15.480173000000001</v>
      </c>
      <c r="G24" s="43" t="s">
        <v>10</v>
      </c>
      <c r="H24" s="44" t="s">
        <v>118</v>
      </c>
      <c r="I24" s="45" t="s">
        <v>7</v>
      </c>
      <c r="J24" s="46">
        <v>0.93</v>
      </c>
    </row>
    <row r="25" spans="1:10" ht="35.25" customHeight="1">
      <c r="A25" s="158">
        <v>21</v>
      </c>
      <c r="B25" s="39" t="s">
        <v>57</v>
      </c>
      <c r="C25" s="40" t="s">
        <v>15</v>
      </c>
      <c r="D25" s="41">
        <f t="shared" si="4"/>
        <v>2.0233510589768655</v>
      </c>
      <c r="E25" s="42">
        <f>+(D25/$D$5)*100</f>
        <v>157.78766008254587</v>
      </c>
      <c r="F25" s="178">
        <v>15.524160999999999</v>
      </c>
      <c r="G25" s="43" t="s">
        <v>10</v>
      </c>
      <c r="H25" s="44" t="s">
        <v>79</v>
      </c>
      <c r="I25" s="45" t="s">
        <v>7</v>
      </c>
      <c r="J25" s="46">
        <v>0.93</v>
      </c>
    </row>
    <row r="26" spans="1:10" s="2" customFormat="1" ht="35.1" customHeight="1">
      <c r="A26" s="158">
        <v>22</v>
      </c>
      <c r="B26" s="39" t="s">
        <v>42</v>
      </c>
      <c r="C26" s="40" t="s">
        <v>64</v>
      </c>
      <c r="D26" s="41">
        <f t="shared" si="4"/>
        <v>2.0297412838058002</v>
      </c>
      <c r="E26" s="42">
        <f>+(D26/$D$5)*100</f>
        <v>158.28599111545566</v>
      </c>
      <c r="F26" s="178">
        <v>15.57319</v>
      </c>
      <c r="G26" s="43" t="s">
        <v>10</v>
      </c>
      <c r="H26" s="44" t="s">
        <v>119</v>
      </c>
      <c r="I26" s="45" t="s">
        <v>7</v>
      </c>
      <c r="J26" s="46">
        <v>0.93</v>
      </c>
    </row>
    <row r="27" spans="1:10" s="2" customFormat="1" ht="35.1" customHeight="1">
      <c r="A27" s="158">
        <v>23</v>
      </c>
      <c r="B27" s="48" t="s">
        <v>41</v>
      </c>
      <c r="C27" s="40" t="s">
        <v>51</v>
      </c>
      <c r="D27" s="47">
        <f t="shared" si="4"/>
        <v>2.0429949820788531</v>
      </c>
      <c r="E27" s="42">
        <f t="shared" si="1"/>
        <v>159.31955868578257</v>
      </c>
      <c r="F27" s="178">
        <v>15.674879000000001</v>
      </c>
      <c r="G27" s="43" t="s">
        <v>10</v>
      </c>
      <c r="H27" s="44" t="s">
        <v>120</v>
      </c>
      <c r="I27" s="45" t="s">
        <v>7</v>
      </c>
      <c r="J27" s="46">
        <v>0.93</v>
      </c>
    </row>
    <row r="28" spans="1:10" s="2" customFormat="1" ht="35.1" customHeight="1">
      <c r="A28" s="158">
        <v>24</v>
      </c>
      <c r="B28" s="48" t="s">
        <v>41</v>
      </c>
      <c r="C28" s="40" t="s">
        <v>53</v>
      </c>
      <c r="D28" s="47">
        <f t="shared" si="4"/>
        <v>2.0440179863147603</v>
      </c>
      <c r="E28" s="42">
        <f t="shared" si="1"/>
        <v>159.39933596611272</v>
      </c>
      <c r="F28" s="178">
        <v>15.682727999999999</v>
      </c>
      <c r="G28" s="43" t="s">
        <v>10</v>
      </c>
      <c r="H28" s="44" t="s">
        <v>121</v>
      </c>
      <c r="I28" s="45" t="s">
        <v>7</v>
      </c>
      <c r="J28" s="46">
        <v>0.93</v>
      </c>
    </row>
    <row r="29" spans="1:10" s="2" customFormat="1" ht="35.1" customHeight="1">
      <c r="A29" s="158">
        <v>25</v>
      </c>
      <c r="B29" s="49" t="s">
        <v>41</v>
      </c>
      <c r="C29" s="50" t="s">
        <v>52</v>
      </c>
      <c r="D29" s="51">
        <f t="shared" si="4"/>
        <v>2.0537145650048876</v>
      </c>
      <c r="E29" s="52">
        <f t="shared" ref="E29:E34" si="5">+(D29/$D$5)*100</f>
        <v>160.15550749429781</v>
      </c>
      <c r="F29" s="177">
        <v>15.757125</v>
      </c>
      <c r="G29" s="53" t="s">
        <v>10</v>
      </c>
      <c r="H29" s="54" t="s">
        <v>122</v>
      </c>
      <c r="I29" s="55" t="s">
        <v>7</v>
      </c>
      <c r="J29" s="56">
        <v>0.93</v>
      </c>
    </row>
    <row r="30" spans="1:10" s="2" customFormat="1" ht="34.5" customHeight="1">
      <c r="A30" s="158">
        <v>26</v>
      </c>
      <c r="B30" s="49" t="s">
        <v>41</v>
      </c>
      <c r="C30" s="50" t="s">
        <v>68</v>
      </c>
      <c r="D30" s="57">
        <f t="shared" si="4"/>
        <v>2.0541528836754646</v>
      </c>
      <c r="E30" s="52">
        <f t="shared" si="5"/>
        <v>160.18968904529163</v>
      </c>
      <c r="F30" s="177">
        <v>15.760488</v>
      </c>
      <c r="G30" s="53" t="s">
        <v>10</v>
      </c>
      <c r="H30" s="54" t="s">
        <v>123</v>
      </c>
      <c r="I30" s="55" t="s">
        <v>7</v>
      </c>
      <c r="J30" s="56">
        <v>0.93</v>
      </c>
    </row>
    <row r="31" spans="1:10" ht="35.25" customHeight="1">
      <c r="A31" s="158">
        <v>27</v>
      </c>
      <c r="B31" s="58" t="s">
        <v>56</v>
      </c>
      <c r="C31" s="50" t="s">
        <v>15</v>
      </c>
      <c r="D31" s="57">
        <f t="shared" ref="D31" si="6">(F31*1000)/(8250*0.93)</f>
        <v>2.0550481590094494</v>
      </c>
      <c r="E31" s="52">
        <f t="shared" si="5"/>
        <v>160.25950560008687</v>
      </c>
      <c r="F31" s="177">
        <v>15.767357000000001</v>
      </c>
      <c r="G31" s="53" t="s">
        <v>10</v>
      </c>
      <c r="H31" s="54" t="s">
        <v>124</v>
      </c>
      <c r="I31" s="55" t="s">
        <v>7</v>
      </c>
      <c r="J31" s="56">
        <v>0.93</v>
      </c>
    </row>
    <row r="32" spans="1:10" s="2" customFormat="1" ht="35.1" customHeight="1">
      <c r="A32" s="158">
        <v>28</v>
      </c>
      <c r="B32" s="58" t="s">
        <v>57</v>
      </c>
      <c r="C32" s="50" t="s">
        <v>14</v>
      </c>
      <c r="D32" s="57">
        <f t="shared" ref="D32" si="7">(F32*1000)/(8250*0.93)</f>
        <v>2.0650365591397848</v>
      </c>
      <c r="E32" s="52">
        <f t="shared" si="5"/>
        <v>161.03843433691753</v>
      </c>
      <c r="F32" s="177">
        <v>15.843992999999999</v>
      </c>
      <c r="G32" s="53" t="s">
        <v>10</v>
      </c>
      <c r="H32" s="54" t="s">
        <v>125</v>
      </c>
      <c r="I32" s="55" t="s">
        <v>7</v>
      </c>
      <c r="J32" s="56">
        <v>0.93</v>
      </c>
    </row>
    <row r="33" spans="1:10" s="2" customFormat="1" ht="35.1" customHeight="1">
      <c r="A33" s="158">
        <v>29</v>
      </c>
      <c r="B33" s="58" t="s">
        <v>35</v>
      </c>
      <c r="C33" s="50" t="s">
        <v>46</v>
      </c>
      <c r="D33" s="57">
        <f>(F33*1000)/(8250*0.93)</f>
        <v>2.0785694362984688</v>
      </c>
      <c r="E33" s="52">
        <f t="shared" si="5"/>
        <v>162.09377320734225</v>
      </c>
      <c r="F33" s="177">
        <v>15.947824000000001</v>
      </c>
      <c r="G33" s="53" t="s">
        <v>10</v>
      </c>
      <c r="H33" s="54" t="s">
        <v>126</v>
      </c>
      <c r="I33" s="55" t="s">
        <v>7</v>
      </c>
      <c r="J33" s="56">
        <v>0.93</v>
      </c>
    </row>
    <row r="34" spans="1:10" s="2" customFormat="1" ht="35.1" customHeight="1">
      <c r="A34" s="158">
        <v>30</v>
      </c>
      <c r="B34" s="59" t="s">
        <v>59</v>
      </c>
      <c r="C34" s="60" t="s">
        <v>64</v>
      </c>
      <c r="D34" s="61">
        <f>(F34*1000)/(8250*0.93)</f>
        <v>2.09851247963506</v>
      </c>
      <c r="E34" s="62">
        <f t="shared" si="5"/>
        <v>163.64899820354074</v>
      </c>
      <c r="F34" s="182">
        <v>16.100836999999999</v>
      </c>
      <c r="G34" s="63" t="s">
        <v>10</v>
      </c>
      <c r="H34" s="64" t="s">
        <v>127</v>
      </c>
      <c r="I34" s="65" t="s">
        <v>7</v>
      </c>
      <c r="J34" s="66">
        <v>0.93</v>
      </c>
    </row>
    <row r="35" spans="1:10" s="2" customFormat="1" ht="35.1" customHeight="1">
      <c r="A35" s="158">
        <v>31</v>
      </c>
      <c r="B35" s="149" t="s">
        <v>74</v>
      </c>
      <c r="C35" s="150" t="s">
        <v>61</v>
      </c>
      <c r="D35" s="151">
        <f>(F35*1000)/(7000*0.65)</f>
        <v>2.1098901098901099</v>
      </c>
      <c r="E35" s="152">
        <f>+(D35/$D$5)*100</f>
        <v>164.53626373626372</v>
      </c>
      <c r="F35" s="153">
        <v>9.6</v>
      </c>
      <c r="G35" s="154" t="s">
        <v>9</v>
      </c>
      <c r="H35" s="155" t="s">
        <v>87</v>
      </c>
      <c r="I35" s="156" t="s">
        <v>1</v>
      </c>
      <c r="J35" s="157">
        <v>0.65</v>
      </c>
    </row>
    <row r="36" spans="1:10" s="2" customFormat="1" ht="35.1" customHeight="1">
      <c r="A36" s="158">
        <v>32</v>
      </c>
      <c r="B36" s="67" t="s">
        <v>54</v>
      </c>
      <c r="C36" s="60" t="s">
        <v>52</v>
      </c>
      <c r="D36" s="68">
        <f t="shared" ref="D36" si="8">(F36*1000)/(8250*0.93)</f>
        <v>2.1216650374714892</v>
      </c>
      <c r="E36" s="62">
        <f t="shared" si="1"/>
        <v>165.45451183881826</v>
      </c>
      <c r="F36" s="182">
        <v>16.278475</v>
      </c>
      <c r="G36" s="63" t="s">
        <v>10</v>
      </c>
      <c r="H36" s="64" t="s">
        <v>128</v>
      </c>
      <c r="I36" s="65" t="s">
        <v>7</v>
      </c>
      <c r="J36" s="66">
        <v>0.93</v>
      </c>
    </row>
    <row r="37" spans="1:10" s="2" customFormat="1" ht="35.1" customHeight="1">
      <c r="A37" s="158">
        <v>33</v>
      </c>
      <c r="B37" s="67" t="s">
        <v>60</v>
      </c>
      <c r="C37" s="60" t="s">
        <v>68</v>
      </c>
      <c r="D37" s="68">
        <f t="shared" ref="D37:D44" si="9">(F37*1000)/(8250*0.93)</f>
        <v>2.1601126099706747</v>
      </c>
      <c r="E37" s="62">
        <f t="shared" si="1"/>
        <v>168.45278170087977</v>
      </c>
      <c r="F37" s="182">
        <v>16.573464000000001</v>
      </c>
      <c r="G37" s="63" t="s">
        <v>10</v>
      </c>
      <c r="H37" s="64" t="s">
        <v>129</v>
      </c>
      <c r="I37" s="65" t="s">
        <v>7</v>
      </c>
      <c r="J37" s="66">
        <v>0.93</v>
      </c>
    </row>
    <row r="38" spans="1:10" s="2" customFormat="1" ht="35.1" customHeight="1">
      <c r="A38" s="158">
        <v>34</v>
      </c>
      <c r="B38" s="67" t="s">
        <v>54</v>
      </c>
      <c r="C38" s="60" t="s">
        <v>51</v>
      </c>
      <c r="D38" s="68">
        <f t="shared" ref="D38" si="10">(F38*1000)/(8250*0.93)</f>
        <v>2.1735085043988267</v>
      </c>
      <c r="E38" s="62">
        <f>+(D38/$D$5)*100</f>
        <v>169.49743820136848</v>
      </c>
      <c r="F38" s="182">
        <v>16.676244000000001</v>
      </c>
      <c r="G38" s="63" t="s">
        <v>10</v>
      </c>
      <c r="H38" s="64" t="s">
        <v>130</v>
      </c>
      <c r="I38" s="65" t="s">
        <v>7</v>
      </c>
      <c r="J38" s="66">
        <v>0.93</v>
      </c>
    </row>
    <row r="39" spans="1:10" s="2" customFormat="1" ht="35.1" customHeight="1">
      <c r="A39" s="158">
        <v>35</v>
      </c>
      <c r="B39" s="59" t="s">
        <v>43</v>
      </c>
      <c r="C39" s="60" t="s">
        <v>46</v>
      </c>
      <c r="D39" s="61">
        <f>(F39*1000)/(8250*0.93)</f>
        <v>2.1741433691756269</v>
      </c>
      <c r="E39" s="62">
        <f>+(D39/$D$5)*100</f>
        <v>169.54694707287931</v>
      </c>
      <c r="F39" s="182">
        <v>16.681114999999998</v>
      </c>
      <c r="G39" s="63" t="s">
        <v>10</v>
      </c>
      <c r="H39" s="64" t="s">
        <v>131</v>
      </c>
      <c r="I39" s="65" t="s">
        <v>7</v>
      </c>
      <c r="J39" s="66">
        <v>0.93</v>
      </c>
    </row>
    <row r="40" spans="1:10" s="2" customFormat="1" ht="35.1" customHeight="1">
      <c r="A40" s="158">
        <v>36</v>
      </c>
      <c r="B40" s="67" t="s">
        <v>54</v>
      </c>
      <c r="C40" s="60" t="s">
        <v>53</v>
      </c>
      <c r="D40" s="68">
        <f t="shared" ref="D40" si="11">(F40*1000)/(8250*0.93)</f>
        <v>2.1863735418703163</v>
      </c>
      <c r="E40" s="62">
        <f>+(D40/$D$5)*100</f>
        <v>170.50069670685349</v>
      </c>
      <c r="F40" s="182">
        <v>16.774951000000001</v>
      </c>
      <c r="G40" s="63" t="s">
        <v>10</v>
      </c>
      <c r="H40" s="64" t="s">
        <v>132</v>
      </c>
      <c r="I40" s="65" t="s">
        <v>7</v>
      </c>
      <c r="J40" s="66">
        <v>0.93</v>
      </c>
    </row>
    <row r="41" spans="1:10" s="2" customFormat="1" ht="35.1" customHeight="1">
      <c r="A41" s="158">
        <v>37</v>
      </c>
      <c r="B41" s="22" t="s">
        <v>59</v>
      </c>
      <c r="C41" s="18" t="s">
        <v>14</v>
      </c>
      <c r="D41" s="26">
        <f t="shared" si="9"/>
        <v>2.2073991528185077</v>
      </c>
      <c r="E41" s="21">
        <f t="shared" si="1"/>
        <v>172.14034393396329</v>
      </c>
      <c r="F41" s="176">
        <v>16.93627</v>
      </c>
      <c r="G41" s="19" t="s">
        <v>10</v>
      </c>
      <c r="H41" s="20" t="s">
        <v>133</v>
      </c>
      <c r="I41" s="29" t="s">
        <v>7</v>
      </c>
      <c r="J41" s="33">
        <v>0.93</v>
      </c>
    </row>
    <row r="42" spans="1:10" s="2" customFormat="1" ht="35.1" customHeight="1">
      <c r="A42" s="158">
        <v>38</v>
      </c>
      <c r="B42" s="149" t="s">
        <v>75</v>
      </c>
      <c r="C42" s="150" t="s">
        <v>61</v>
      </c>
      <c r="D42" s="151">
        <f>(F42*1000)/(7000*0.65)</f>
        <v>2.2417582417582418</v>
      </c>
      <c r="E42" s="152">
        <f t="shared" ref="E42" si="12">+(D42/$D$5)*100</f>
        <v>174.81978021978023</v>
      </c>
      <c r="F42" s="153">
        <v>10.199999999999999</v>
      </c>
      <c r="G42" s="154" t="s">
        <v>9</v>
      </c>
      <c r="H42" s="155" t="s">
        <v>86</v>
      </c>
      <c r="I42" s="156" t="s">
        <v>1</v>
      </c>
      <c r="J42" s="157">
        <v>0.65</v>
      </c>
    </row>
    <row r="43" spans="1:10" ht="35.25" customHeight="1">
      <c r="A43" s="158">
        <v>39</v>
      </c>
      <c r="B43" s="22" t="s">
        <v>37</v>
      </c>
      <c r="C43" s="18" t="s">
        <v>64</v>
      </c>
      <c r="D43" s="26">
        <f>(F43*1000)/(8250*0.93)</f>
        <v>2.2585842945584877</v>
      </c>
      <c r="E43" s="21">
        <f>+(D43/$D$5)*100</f>
        <v>176.13193190398607</v>
      </c>
      <c r="F43" s="176">
        <v>17.328987999999999</v>
      </c>
      <c r="G43" s="19" t="s">
        <v>10</v>
      </c>
      <c r="H43" s="20" t="s">
        <v>134</v>
      </c>
      <c r="I43" s="29" t="s">
        <v>7</v>
      </c>
      <c r="J43" s="33">
        <v>0.93</v>
      </c>
    </row>
    <row r="44" spans="1:10" ht="35.25" customHeight="1">
      <c r="A44" s="158">
        <v>40</v>
      </c>
      <c r="B44" s="22" t="s">
        <v>37</v>
      </c>
      <c r="C44" s="18" t="s">
        <v>15</v>
      </c>
      <c r="D44" s="26">
        <f t="shared" si="9"/>
        <v>2.2710382535027698</v>
      </c>
      <c r="E44" s="21">
        <f t="shared" si="1"/>
        <v>177.10313313565763</v>
      </c>
      <c r="F44" s="176">
        <v>17.424541000000001</v>
      </c>
      <c r="G44" s="19" t="s">
        <v>10</v>
      </c>
      <c r="H44" s="20" t="s">
        <v>135</v>
      </c>
      <c r="I44" s="29" t="s">
        <v>7</v>
      </c>
      <c r="J44" s="33">
        <v>0.93</v>
      </c>
    </row>
    <row r="45" spans="1:10" s="2" customFormat="1" ht="35.1" customHeight="1">
      <c r="A45" s="158">
        <v>41</v>
      </c>
      <c r="B45" s="17" t="s">
        <v>36</v>
      </c>
      <c r="C45" s="18" t="s">
        <v>53</v>
      </c>
      <c r="D45" s="36">
        <f>(F45*1000)/(8250*0.93)</f>
        <v>2.3109397197784296</v>
      </c>
      <c r="E45" s="21">
        <f t="shared" si="1"/>
        <v>180.21478248072117</v>
      </c>
      <c r="F45" s="176">
        <v>17.730685000000001</v>
      </c>
      <c r="G45" s="19" t="s">
        <v>10</v>
      </c>
      <c r="H45" s="20" t="s">
        <v>136</v>
      </c>
      <c r="I45" s="29" t="s">
        <v>7</v>
      </c>
      <c r="J45" s="33">
        <v>0.93</v>
      </c>
    </row>
    <row r="46" spans="1:10" s="2" customFormat="1" ht="35.1" customHeight="1">
      <c r="A46" s="158">
        <v>42</v>
      </c>
      <c r="B46" s="17" t="s">
        <v>36</v>
      </c>
      <c r="C46" s="18" t="s">
        <v>52</v>
      </c>
      <c r="D46" s="36">
        <f>(F46*1000)/(8250*0.93)</f>
        <v>2.3232186379928317</v>
      </c>
      <c r="E46" s="21">
        <f>+(D46/$D$5)*100</f>
        <v>181.17233345280764</v>
      </c>
      <c r="F46" s="176">
        <v>17.824895000000001</v>
      </c>
      <c r="G46" s="19" t="s">
        <v>10</v>
      </c>
      <c r="H46" s="20" t="s">
        <v>137</v>
      </c>
      <c r="I46" s="29" t="s">
        <v>7</v>
      </c>
      <c r="J46" s="33">
        <v>0.93</v>
      </c>
    </row>
    <row r="47" spans="1:10" s="2" customFormat="1" ht="35.1" customHeight="1">
      <c r="A47" s="158">
        <v>43</v>
      </c>
      <c r="B47" s="69" t="s">
        <v>37</v>
      </c>
      <c r="C47" s="70" t="s">
        <v>46</v>
      </c>
      <c r="D47" s="71">
        <f t="shared" ref="D47" si="13">(F47*1000)/(8250*0.93)</f>
        <v>2.3355710654936459</v>
      </c>
      <c r="E47" s="72">
        <f t="shared" si="1"/>
        <v>182.13561692407947</v>
      </c>
      <c r="F47" s="181">
        <v>17.919668999999999</v>
      </c>
      <c r="G47" s="73" t="s">
        <v>10</v>
      </c>
      <c r="H47" s="74" t="s">
        <v>138</v>
      </c>
      <c r="I47" s="75" t="s">
        <v>7</v>
      </c>
      <c r="J47" s="76">
        <v>0.93</v>
      </c>
    </row>
    <row r="48" spans="1:10" s="2" customFormat="1" ht="35.1" customHeight="1">
      <c r="A48" s="158">
        <v>44</v>
      </c>
      <c r="B48" s="77" t="s">
        <v>36</v>
      </c>
      <c r="C48" s="70" t="s">
        <v>68</v>
      </c>
      <c r="D48" s="71">
        <f>(F48*1000)/(8250*0.93)</f>
        <v>2.3537130009775167</v>
      </c>
      <c r="E48" s="72">
        <f>+(D48/$D$5)*100</f>
        <v>183.55038552623</v>
      </c>
      <c r="F48" s="181">
        <v>18.058862999999999</v>
      </c>
      <c r="G48" s="73" t="s">
        <v>10</v>
      </c>
      <c r="H48" s="74" t="s">
        <v>139</v>
      </c>
      <c r="I48" s="75" t="s">
        <v>7</v>
      </c>
      <c r="J48" s="76">
        <v>0.93</v>
      </c>
    </row>
    <row r="49" spans="1:10" s="2" customFormat="1" ht="35.1" customHeight="1">
      <c r="A49" s="158">
        <v>45</v>
      </c>
      <c r="B49" s="69" t="s">
        <v>37</v>
      </c>
      <c r="C49" s="70" t="s">
        <v>14</v>
      </c>
      <c r="D49" s="71">
        <f>(F49*1000)/(8250*0.93)</f>
        <v>2.3879769305962855</v>
      </c>
      <c r="E49" s="72">
        <f>+(D49/$D$5)*100</f>
        <v>186.22240097100033</v>
      </c>
      <c r="F49" s="181">
        <v>18.321753000000001</v>
      </c>
      <c r="G49" s="73" t="s">
        <v>10</v>
      </c>
      <c r="H49" s="74" t="s">
        <v>78</v>
      </c>
      <c r="I49" s="75" t="s">
        <v>7</v>
      </c>
      <c r="J49" s="76">
        <v>0.93</v>
      </c>
    </row>
    <row r="50" spans="1:10" s="2" customFormat="1" ht="35.1" customHeight="1">
      <c r="A50" s="158">
        <v>46</v>
      </c>
      <c r="B50" s="77" t="s">
        <v>36</v>
      </c>
      <c r="C50" s="70" t="s">
        <v>51</v>
      </c>
      <c r="D50" s="78">
        <f>(F50*1000)/(8250*0.93)</f>
        <v>2.4949496252851091</v>
      </c>
      <c r="E50" s="72">
        <f>+(D50/$D$5)*100</f>
        <v>194.56448827848374</v>
      </c>
      <c r="F50" s="181">
        <v>19.142500999999999</v>
      </c>
      <c r="G50" s="73" t="s">
        <v>10</v>
      </c>
      <c r="H50" s="74" t="s">
        <v>140</v>
      </c>
      <c r="I50" s="75" t="s">
        <v>7</v>
      </c>
      <c r="J50" s="76">
        <v>0.93</v>
      </c>
    </row>
    <row r="51" spans="1:10" s="2" customFormat="1" ht="35.1" customHeight="1">
      <c r="A51" s="158">
        <v>47</v>
      </c>
      <c r="B51" s="96" t="s">
        <v>63</v>
      </c>
      <c r="C51" s="175" t="s">
        <v>101</v>
      </c>
      <c r="D51" s="35">
        <f>(F51*1000)/(8250*0.93)</f>
        <v>3.1911820136852396</v>
      </c>
      <c r="E51" s="97">
        <f>+(D51/$D$5)*100</f>
        <v>248.85901070055388</v>
      </c>
      <c r="F51" s="98">
        <v>24.484344</v>
      </c>
      <c r="G51" s="99" t="s">
        <v>26</v>
      </c>
      <c r="H51" s="100" t="s">
        <v>91</v>
      </c>
      <c r="I51" s="101" t="s">
        <v>49</v>
      </c>
      <c r="J51" s="102">
        <v>0.93</v>
      </c>
    </row>
    <row r="52" spans="1:10" s="2" customFormat="1" ht="34.5" customHeight="1">
      <c r="A52" s="158">
        <v>48</v>
      </c>
      <c r="B52" s="79" t="s">
        <v>72</v>
      </c>
      <c r="C52" s="30" t="s">
        <v>70</v>
      </c>
      <c r="D52" s="80">
        <f>(F52*1000)/(9562*0.8)</f>
        <v>4.4535396622045598</v>
      </c>
      <c r="E52" s="81">
        <f t="shared" ref="E52:E59" si="14">+(D52/$D$5)*100</f>
        <v>347.30186799091894</v>
      </c>
      <c r="F52" s="82">
        <v>34.067796999999999</v>
      </c>
      <c r="G52" s="83" t="s">
        <v>9</v>
      </c>
      <c r="H52" s="84" t="s">
        <v>82</v>
      </c>
      <c r="I52" s="85" t="s">
        <v>2</v>
      </c>
      <c r="J52" s="86">
        <v>0.8</v>
      </c>
    </row>
    <row r="53" spans="1:10" s="2" customFormat="1" ht="35.1" customHeight="1">
      <c r="A53" s="158">
        <v>49</v>
      </c>
      <c r="B53" s="103" t="s">
        <v>16</v>
      </c>
      <c r="C53" s="104" t="s">
        <v>17</v>
      </c>
      <c r="D53" s="105">
        <f>(F53*1000)/(860*0.99)</f>
        <v>4.8384472633309841</v>
      </c>
      <c r="E53" s="106">
        <f>+(D53/$D$5)*100</f>
        <v>377.31824575209453</v>
      </c>
      <c r="F53" s="107">
        <v>4.1194540000000002</v>
      </c>
      <c r="G53" s="108" t="s">
        <v>11</v>
      </c>
      <c r="H53" s="109" t="s">
        <v>50</v>
      </c>
      <c r="I53" s="110" t="s">
        <v>3</v>
      </c>
      <c r="J53" s="111">
        <v>0.99</v>
      </c>
    </row>
    <row r="54" spans="1:10" s="2" customFormat="1" ht="35.1" customHeight="1">
      <c r="A54" s="158">
        <v>50</v>
      </c>
      <c r="B54" s="121" t="s">
        <v>18</v>
      </c>
      <c r="C54" s="122" t="s">
        <v>92</v>
      </c>
      <c r="D54" s="123">
        <f>(F54*1000)/(11000*0.92)</f>
        <v>5.0440172924901177</v>
      </c>
      <c r="E54" s="124">
        <f t="shared" si="14"/>
        <v>393.34928185935428</v>
      </c>
      <c r="F54" s="125">
        <v>51.045454999999997</v>
      </c>
      <c r="G54" s="126" t="s">
        <v>9</v>
      </c>
      <c r="H54" s="127" t="s">
        <v>97</v>
      </c>
      <c r="I54" s="128" t="s">
        <v>4</v>
      </c>
      <c r="J54" s="129">
        <v>0.92</v>
      </c>
    </row>
    <row r="55" spans="1:10" s="2" customFormat="1" ht="35.1" customHeight="1">
      <c r="A55" s="158">
        <v>51</v>
      </c>
      <c r="B55" s="167" t="s">
        <v>24</v>
      </c>
      <c r="C55" s="168" t="s">
        <v>92</v>
      </c>
      <c r="D55" s="169">
        <f>(F55*1000)/(11000*0.92)</f>
        <v>5.5484189723320156</v>
      </c>
      <c r="E55" s="130">
        <f>+(D55/$D$5)*100</f>
        <v>432.68420619235826</v>
      </c>
      <c r="F55" s="170">
        <v>56.15</v>
      </c>
      <c r="G55" s="171" t="s">
        <v>9</v>
      </c>
      <c r="H55" s="172" t="s">
        <v>96</v>
      </c>
      <c r="I55" s="173" t="s">
        <v>4</v>
      </c>
      <c r="J55" s="174">
        <v>0.92</v>
      </c>
    </row>
    <row r="56" spans="1:10" s="2" customFormat="1" ht="35.1" customHeight="1">
      <c r="A56" s="158">
        <v>52</v>
      </c>
      <c r="B56" s="159" t="s">
        <v>25</v>
      </c>
      <c r="C56" s="160" t="s">
        <v>92</v>
      </c>
      <c r="D56" s="161">
        <f>(F56*1000)/(11100*0.92)</f>
        <v>6.4385037211124168</v>
      </c>
      <c r="E56" s="115">
        <f>+(D56/$D$5)*100</f>
        <v>502.09598185141664</v>
      </c>
      <c r="F56" s="162">
        <v>65.75</v>
      </c>
      <c r="G56" s="163" t="s">
        <v>9</v>
      </c>
      <c r="H56" s="164" t="s">
        <v>98</v>
      </c>
      <c r="I56" s="165" t="s">
        <v>5</v>
      </c>
      <c r="J56" s="166">
        <v>0.92</v>
      </c>
    </row>
    <row r="57" spans="1:10" s="2" customFormat="1" ht="35.1" customHeight="1">
      <c r="A57" s="158">
        <v>53</v>
      </c>
      <c r="B57" s="87" t="s">
        <v>71</v>
      </c>
      <c r="C57" s="88" t="s">
        <v>70</v>
      </c>
      <c r="D57" s="89">
        <f>(F57*1000)/(10256*0.84)</f>
        <v>6.4815697895772981</v>
      </c>
      <c r="E57" s="90">
        <f>+(D57/$D$5)*100</f>
        <v>505.45441742386964</v>
      </c>
      <c r="F57" s="91">
        <v>55.838982999999999</v>
      </c>
      <c r="G57" s="92" t="s">
        <v>9</v>
      </c>
      <c r="H57" s="93" t="s">
        <v>83</v>
      </c>
      <c r="I57" s="94" t="s">
        <v>6</v>
      </c>
      <c r="J57" s="95">
        <v>0.84</v>
      </c>
    </row>
    <row r="58" spans="1:10" s="2" customFormat="1" ht="35.1" customHeight="1">
      <c r="A58" s="158">
        <v>54</v>
      </c>
      <c r="B58" s="112" t="s">
        <v>20</v>
      </c>
      <c r="C58" s="113" t="s">
        <v>19</v>
      </c>
      <c r="D58" s="114">
        <f>(F58*1000)/(11000*0.9)</f>
        <v>10.915824949494949</v>
      </c>
      <c r="E58" s="115">
        <f t="shared" ref="E58" si="15">+(D58/$D$5)*100</f>
        <v>851.25241564478097</v>
      </c>
      <c r="F58" s="116">
        <v>108.066667</v>
      </c>
      <c r="G58" s="117" t="s">
        <v>9</v>
      </c>
      <c r="H58" s="120" t="s">
        <v>94</v>
      </c>
      <c r="I58" s="118" t="s">
        <v>4</v>
      </c>
      <c r="J58" s="119">
        <v>0.9</v>
      </c>
    </row>
    <row r="59" spans="1:10" s="2" customFormat="1" ht="35.1" customHeight="1" thickBot="1">
      <c r="A59" s="158">
        <v>55</v>
      </c>
      <c r="B59" s="112" t="s">
        <v>93</v>
      </c>
      <c r="C59" s="113" t="s">
        <v>19</v>
      </c>
      <c r="D59" s="114">
        <f>(F59*1000)/(11000*0.9)</f>
        <v>11.937149292929293</v>
      </c>
      <c r="E59" s="115">
        <f t="shared" si="14"/>
        <v>930.89869236026925</v>
      </c>
      <c r="F59" s="116">
        <v>118.177778</v>
      </c>
      <c r="G59" s="117" t="s">
        <v>9</v>
      </c>
      <c r="H59" s="120" t="s">
        <v>95</v>
      </c>
      <c r="I59" s="118" t="s">
        <v>4</v>
      </c>
      <c r="J59" s="119">
        <v>0.9</v>
      </c>
    </row>
    <row r="60" spans="1:10" s="2" customFormat="1" ht="22.5" customHeight="1" thickBot="1">
      <c r="A60" s="214" t="s">
        <v>65</v>
      </c>
      <c r="B60" s="215"/>
      <c r="C60" s="215"/>
      <c r="D60" s="215"/>
      <c r="E60" s="215"/>
      <c r="F60" s="215"/>
      <c r="G60" s="215"/>
      <c r="H60" s="215"/>
      <c r="I60" s="215"/>
      <c r="J60" s="216"/>
    </row>
    <row r="61" spans="1:10" s="2" customFormat="1" ht="22.5" customHeight="1">
      <c r="A61" s="208" t="s">
        <v>0</v>
      </c>
      <c r="B61" s="209"/>
      <c r="C61" s="209"/>
      <c r="D61" s="209"/>
      <c r="E61" s="209"/>
      <c r="F61" s="209"/>
      <c r="G61" s="209"/>
      <c r="H61" s="209"/>
      <c r="I61" s="209"/>
      <c r="J61" s="210"/>
    </row>
    <row r="62" spans="1:10" s="2" customFormat="1" ht="18" customHeight="1">
      <c r="A62" s="211" t="s">
        <v>80</v>
      </c>
      <c r="B62" s="212"/>
      <c r="C62" s="212"/>
      <c r="D62" s="212"/>
      <c r="E62" s="212"/>
      <c r="F62" s="212"/>
      <c r="G62" s="212"/>
      <c r="H62" s="212"/>
      <c r="I62" s="212"/>
      <c r="J62" s="213"/>
    </row>
    <row r="63" spans="1:10" s="2" customFormat="1" ht="36" customHeight="1">
      <c r="A63" s="211" t="s">
        <v>32</v>
      </c>
      <c r="B63" s="220"/>
      <c r="C63" s="220"/>
      <c r="D63" s="220"/>
      <c r="E63" s="220"/>
      <c r="F63" s="220"/>
      <c r="G63" s="220"/>
      <c r="H63" s="220"/>
      <c r="I63" s="220"/>
      <c r="J63" s="221"/>
    </row>
    <row r="64" spans="1:10" s="2" customFormat="1" ht="36" customHeight="1">
      <c r="A64" s="211" t="s">
        <v>88</v>
      </c>
      <c r="B64" s="220"/>
      <c r="C64" s="220"/>
      <c r="D64" s="220"/>
      <c r="E64" s="220"/>
      <c r="F64" s="220"/>
      <c r="G64" s="220"/>
      <c r="H64" s="220"/>
      <c r="I64" s="220"/>
      <c r="J64" s="221"/>
    </row>
    <row r="65" spans="1:10" s="2" customFormat="1" ht="24.75" customHeight="1">
      <c r="A65" s="211" t="s">
        <v>102</v>
      </c>
      <c r="B65" s="220"/>
      <c r="C65" s="220"/>
      <c r="D65" s="220"/>
      <c r="E65" s="220"/>
      <c r="F65" s="220"/>
      <c r="G65" s="220"/>
      <c r="H65" s="220"/>
      <c r="I65" s="220"/>
      <c r="J65" s="221"/>
    </row>
    <row r="66" spans="1:10" s="2" customFormat="1" ht="33.9" customHeight="1">
      <c r="A66" s="222" t="s">
        <v>99</v>
      </c>
      <c r="B66" s="223"/>
      <c r="C66" s="223"/>
      <c r="D66" s="223"/>
      <c r="E66" s="223"/>
      <c r="F66" s="223"/>
      <c r="G66" s="223"/>
      <c r="H66" s="223"/>
      <c r="I66" s="223"/>
      <c r="J66" s="224"/>
    </row>
    <row r="67" spans="1:10" s="2" customFormat="1" ht="63.75" customHeight="1">
      <c r="A67" s="222" t="s">
        <v>90</v>
      </c>
      <c r="B67" s="225"/>
      <c r="C67" s="225"/>
      <c r="D67" s="225"/>
      <c r="E67" s="225"/>
      <c r="F67" s="225"/>
      <c r="G67" s="225"/>
      <c r="H67" s="225"/>
      <c r="I67" s="225"/>
      <c r="J67" s="226"/>
    </row>
    <row r="68" spans="1:10" s="2" customFormat="1" ht="33" customHeight="1">
      <c r="A68" s="211" t="s">
        <v>100</v>
      </c>
      <c r="B68" s="220"/>
      <c r="C68" s="220"/>
      <c r="D68" s="220"/>
      <c r="E68" s="220"/>
      <c r="F68" s="220"/>
      <c r="G68" s="220"/>
      <c r="H68" s="220"/>
      <c r="I68" s="220"/>
      <c r="J68" s="221"/>
    </row>
    <row r="69" spans="1:10" s="2" customFormat="1" ht="48" customHeight="1">
      <c r="A69" s="211" t="s">
        <v>81</v>
      </c>
      <c r="B69" s="227"/>
      <c r="C69" s="227"/>
      <c r="D69" s="227"/>
      <c r="E69" s="227"/>
      <c r="F69" s="227"/>
      <c r="G69" s="227"/>
      <c r="H69" s="227"/>
      <c r="I69" s="227"/>
      <c r="J69" s="228"/>
    </row>
    <row r="70" spans="1:10" s="2" customFormat="1" ht="33.75" customHeight="1">
      <c r="A70" s="217" t="s">
        <v>89</v>
      </c>
      <c r="B70" s="218"/>
      <c r="C70" s="218"/>
      <c r="D70" s="218"/>
      <c r="E70" s="218"/>
      <c r="F70" s="218"/>
      <c r="G70" s="218"/>
      <c r="H70" s="218"/>
      <c r="I70" s="218"/>
      <c r="J70" s="219"/>
    </row>
    <row r="72" spans="1:10">
      <c r="G72" s="3"/>
      <c r="H72" s="3"/>
      <c r="I72" s="3"/>
      <c r="J72" s="3"/>
    </row>
  </sheetData>
  <mergeCells count="22">
    <mergeCell ref="A61:J61"/>
    <mergeCell ref="A62:J62"/>
    <mergeCell ref="A60:J60"/>
    <mergeCell ref="A70:J70"/>
    <mergeCell ref="A65:J65"/>
    <mergeCell ref="A66:J66"/>
    <mergeCell ref="A67:J67"/>
    <mergeCell ref="A68:J68"/>
    <mergeCell ref="A69:J69"/>
    <mergeCell ref="A63:J63"/>
    <mergeCell ref="A64:J64"/>
    <mergeCell ref="A1:J1"/>
    <mergeCell ref="A2:J2"/>
    <mergeCell ref="H3:H4"/>
    <mergeCell ref="C3:C4"/>
    <mergeCell ref="I3:I4"/>
    <mergeCell ref="F3:G4"/>
    <mergeCell ref="J3:J4"/>
    <mergeCell ref="E3:E4"/>
    <mergeCell ref="B3:B4"/>
    <mergeCell ref="A3:A4"/>
    <mergeCell ref="D3:D4"/>
  </mergeCells>
  <printOptions horizontalCentered="1" verticalCentered="1"/>
  <pageMargins left="0" right="0" top="0" bottom="0" header="0" footer="0"/>
  <pageSetup paperSize="9" scale="3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sanayi</vt:lpstr>
    </vt:vector>
  </TitlesOfParts>
  <Company>teknik yayıncılık tanıtım a.ş</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MT</dc:creator>
  <cp:lastModifiedBy>barış odabaş</cp:lastModifiedBy>
  <cp:lastPrinted>2020-02-13T12:58:23Z</cp:lastPrinted>
  <dcterms:created xsi:type="dcterms:W3CDTF">2005-09-07T09:12:33Z</dcterms:created>
  <dcterms:modified xsi:type="dcterms:W3CDTF">2026-03-17T07:42:15Z</dcterms:modified>
</cp:coreProperties>
</file>