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C:\Users\baris\Desktop\tablolar\"/>
    </mc:Choice>
  </mc:AlternateContent>
  <xr:revisionPtr revIDLastSave="0" documentId="8_{178D5EDD-419E-4684-9B57-6E0AF471FC75}" xr6:coauthVersionLast="47" xr6:coauthVersionMax="47" xr10:uidLastSave="{00000000-0000-0000-0000-000000000000}"/>
  <bookViews>
    <workbookView xWindow="-108" yWindow="-108" windowWidth="23256" windowHeight="12456" tabRatio="601" xr2:uid="{00000000-000D-0000-FFFF-FFFF00000000}"/>
  </bookViews>
  <sheets>
    <sheet name="konut" sheetId="11" r:id="rId1"/>
  </sheets>
  <definedNames>
    <definedName name="_xlnm.Print_Area" localSheetId="0">konut!$A$1:$J$46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1" i="11" l="1"/>
  <c r="E41" i="11" s="1"/>
  <c r="D40" i="11"/>
  <c r="E40" i="11" s="1"/>
  <c r="D39" i="11"/>
  <c r="E39" i="11" s="1"/>
  <c r="D38" i="11"/>
  <c r="E38" i="11" s="1"/>
  <c r="D37" i="11"/>
  <c r="E37" i="11" s="1"/>
  <c r="D36" i="11"/>
  <c r="E36" i="11" s="1"/>
  <c r="D35" i="11"/>
  <c r="E35" i="11" s="1"/>
  <c r="D34" i="11"/>
  <c r="E34" i="11" s="1"/>
  <c r="D33" i="11"/>
  <c r="E33" i="11" s="1"/>
  <c r="D32" i="11"/>
  <c r="E32" i="11" s="1"/>
  <c r="D31" i="11"/>
  <c r="E31" i="11" s="1"/>
  <c r="D30" i="11"/>
  <c r="E30" i="11" s="1"/>
  <c r="D29" i="11"/>
  <c r="E29" i="11" s="1"/>
  <c r="D28" i="11"/>
  <c r="E28" i="11" s="1"/>
  <c r="D27" i="11"/>
  <c r="E27" i="11" s="1"/>
  <c r="D26" i="11"/>
  <c r="E26" i="11" s="1"/>
  <c r="D25" i="11"/>
  <c r="E25" i="11" s="1"/>
  <c r="D24" i="11"/>
  <c r="E24" i="11" s="1"/>
  <c r="D23" i="11"/>
  <c r="E23" i="11" s="1"/>
  <c r="D22" i="11"/>
  <c r="E22" i="11" s="1"/>
  <c r="D21" i="11"/>
  <c r="E21" i="11" s="1"/>
  <c r="D20" i="11"/>
  <c r="E20" i="11" s="1"/>
  <c r="D19" i="11"/>
  <c r="E19" i="11" s="1"/>
  <c r="D18" i="11"/>
  <c r="E18" i="11" s="1"/>
  <c r="D17" i="11"/>
  <c r="E17" i="11" s="1"/>
  <c r="D16" i="11"/>
  <c r="E16" i="11" s="1"/>
  <c r="D15" i="11"/>
  <c r="E15" i="11" s="1"/>
  <c r="D14" i="11"/>
  <c r="E14" i="11" s="1"/>
  <c r="D13" i="11"/>
  <c r="E13" i="11" s="1"/>
  <c r="D12" i="11"/>
  <c r="E12" i="11" s="1"/>
  <c r="D11" i="11"/>
  <c r="E11" i="11" s="1"/>
  <c r="D10" i="11"/>
  <c r="E10" i="11" s="1"/>
  <c r="D9" i="11"/>
  <c r="E9" i="11" s="1"/>
  <c r="D8" i="11"/>
  <c r="E8" i="11" s="1"/>
  <c r="D7" i="11"/>
  <c r="E7" i="11" s="1"/>
  <c r="D6" i="11"/>
  <c r="E6" i="11" s="1"/>
  <c r="D5" i="11"/>
  <c r="E5" i="11" s="1"/>
</calcChain>
</file>

<file path=xl/sharedStrings.xml><?xml version="1.0" encoding="utf-8"?>
<sst xmlns="http://schemas.openxmlformats.org/spreadsheetml/2006/main" count="207" uniqueCount="107">
  <si>
    <t>7000
kcal/kg</t>
  </si>
  <si>
    <t>860
kcal/kWh</t>
  </si>
  <si>
    <t>9875
kcal/kg</t>
  </si>
  <si>
    <t>11100
kcal/kg</t>
  </si>
  <si>
    <t>10256
kcal/kg</t>
  </si>
  <si>
    <t>11000
kcal/kg</t>
  </si>
  <si>
    <t>Yakıt
Çeşidi</t>
  </si>
  <si>
    <t>İlgili 
Şirket</t>
  </si>
  <si>
    <t>TL/kg</t>
  </si>
  <si>
    <t xml:space="preserve">TL/kg </t>
  </si>
  <si>
    <t>TL/kWh</t>
  </si>
  <si>
    <t>Yakıt 
Alt 
Isıl 
Değeri</t>
  </si>
  <si>
    <t>Ortalama 
İşletme 
Verim 
Değeri</t>
  </si>
  <si>
    <t>Sıra No</t>
  </si>
  <si>
    <t>8250
kcal/m³</t>
  </si>
  <si>
    <t>TL/m³</t>
  </si>
  <si>
    <r>
      <t xml:space="preserve">Ankara
</t>
    </r>
    <r>
      <rPr>
        <b/>
        <sz val="12"/>
        <rFont val="Arial"/>
        <family val="2"/>
      </rPr>
      <t>BAŞKENTGAZ</t>
    </r>
  </si>
  <si>
    <r>
      <t xml:space="preserve">İstanbul
</t>
    </r>
    <r>
      <rPr>
        <b/>
        <sz val="12"/>
        <rFont val="Arial"/>
        <family val="2"/>
      </rPr>
      <t>İGDAŞ</t>
    </r>
  </si>
  <si>
    <t>En Ucuza 
Göre 
Yakıt 
Maliyeti 
İndeksi</t>
  </si>
  <si>
    <t>NOTLAR: 
Konutlarda kullanılmakta olan cihazlar ısınma amaçlı olarak bireysel mahal ısıtmalarında; kombi, soba vb, merkezi mahal ısıtmalarında ise kalorifer kazanlarıdır ki bu cihazlarda linyit kömür yakıldığı zaman mutfaktaki pişirme amaçlı ısıtma ile banyo ve mutfak için sıcak kullanım suyu temini amaçlı ısıtmalar LPG veya elektrik kullanılarak yapılmak zorundadır. Bu durumda konutlarda 1000 kcal ısı ihtiyacı için gerekli olan toplam yakıt maliyet değerleri sadece doğalgaz kullanımında diğer yakıtlara kıyasla önemli miktarlarda düşmektedir.</t>
  </si>
  <si>
    <r>
      <t>3.</t>
    </r>
    <r>
      <rPr>
        <sz val="11"/>
        <rFont val="Arial"/>
        <family val="2"/>
        <charset val="162"/>
      </rPr>
      <t xml:space="preserve"> İşletme veriminin bir bölümü ortalama verim değerlerinin içerisinde olup, yakıt hazırlama, depolama, işletme giderleri vb. yakıt yakma yan maliyetleri de bu değeri etkilemiştir. Otomatik kontrol kullanımı, bakım ve işletme kalitesi gibi nedenlerle verim yükseltilip, daha uygun maliyetler oluşturulabilir.</t>
    </r>
  </si>
  <si>
    <t>100.001 - 1.000.000 m3/yıl
Doğalgaz Tüketimi için</t>
  </si>
  <si>
    <t>0- 100.000 m3/yıl
Doğalgaz Tüketimi için</t>
  </si>
  <si>
    <r>
      <t xml:space="preserve">Eskişehir
</t>
    </r>
    <r>
      <rPr>
        <b/>
        <sz val="12"/>
        <rFont val="Arial"/>
        <family val="2"/>
      </rPr>
      <t>ESGAZ KOLİN</t>
    </r>
  </si>
  <si>
    <r>
      <t xml:space="preserve">İzmit
</t>
    </r>
    <r>
      <rPr>
        <b/>
        <sz val="12"/>
        <rFont val="Arial"/>
        <family val="2"/>
      </rPr>
      <t>İZGAZ PALMET</t>
    </r>
  </si>
  <si>
    <t>4750
kcal/kg</t>
  </si>
  <si>
    <r>
      <rPr>
        <b/>
        <sz val="11"/>
        <rFont val="Arial"/>
        <family val="2"/>
        <charset val="162"/>
      </rPr>
      <t>2.</t>
    </r>
    <r>
      <rPr>
        <sz val="11"/>
        <rFont val="Arial"/>
        <family val="2"/>
        <charset val="162"/>
      </rPr>
      <t xml:space="preserve"> Yakıtların alt ısıl değerine göre işletme verim değeri tam yoğuşmalı cihazlar için; doğalgazda %107, LPG dökmegaz propanda ise %106 alınmıştır. Bu verim değeri mevcut üreticilerin verim değerlerinin ortalamasını temsil etmektedir ki TS-EN 677'ye göre %30 yükte ve 30</t>
    </r>
    <r>
      <rPr>
        <vertAlign val="superscript"/>
        <sz val="11"/>
        <rFont val="Arial"/>
        <family val="2"/>
        <charset val="162"/>
      </rPr>
      <t>0</t>
    </r>
    <r>
      <rPr>
        <sz val="11"/>
        <rFont val="Arial"/>
        <family val="2"/>
        <charset val="162"/>
      </rPr>
      <t>C dönüş suyu sıcaklığındaki işletme koşulları için geçerlidir. Ayrıca yarı yoğuşmalı cihazların da satışları yapılmakta olup, bu cihazlardaki fan modülasyonlu çalıştığı takdirde verim değeri; doğalgazda %103, LPG dökmegaz propanda ise %102 alınabilir, ancak bu tabloda bu tür cihazlar yer sınırlaması nedeniyle değerlendirilememiştir.</t>
    </r>
  </si>
  <si>
    <t>İKLİMLENDİRME TEKNOLOJİLERİ</t>
  </si>
  <si>
    <t>Hesaplama formülü</t>
  </si>
  <si>
    <t>TL
/
1000 kcal</t>
  </si>
  <si>
    <t>6400 kcal/kg</t>
  </si>
  <si>
    <t>4800
kcal/kg</t>
  </si>
  <si>
    <t xml:space="preserve">10.504509 x 1000
8250 x 1,07 </t>
  </si>
  <si>
    <t>5.820000 x 1000
4750 x 0,65</t>
  </si>
  <si>
    <t>5.676000 x 1000
4750 x 0,65</t>
  </si>
  <si>
    <t>9,400000 x 1000
7.000 x 0,65</t>
  </si>
  <si>
    <t>92.708333 x 1000
11.000 x 0,90</t>
  </si>
  <si>
    <t>8.00000 x 1000
6400 x 0,65</t>
  </si>
  <si>
    <t>5,600000 x 1000
4800 x 0,65</t>
  </si>
  <si>
    <r>
      <rPr>
        <b/>
        <sz val="11"/>
        <rFont val="Arial"/>
        <family val="2"/>
        <charset val="162"/>
      </rPr>
      <t>8</t>
    </r>
    <r>
      <rPr>
        <sz val="11"/>
        <rFont val="Arial"/>
        <family val="2"/>
        <charset val="162"/>
      </rPr>
      <t xml:space="preserve">. </t>
    </r>
    <r>
      <rPr>
        <b/>
        <sz val="11"/>
        <rFont val="Arial"/>
        <family val="2"/>
        <charset val="162"/>
      </rPr>
      <t>Yerli linyit kömürü</t>
    </r>
    <r>
      <rPr>
        <sz val="11"/>
        <rFont val="Arial"/>
        <family val="2"/>
        <charset val="162"/>
      </rPr>
      <t xml:space="preserve"> fiyatları 01 Ekim 2025 tarihinden itibaren geçerli olan, TKİ - ELİ'nin satış fiyat listesinde yayınlanan,  Isınma Amaçlı (Torbalanmış)  </t>
    </r>
    <r>
      <rPr>
        <b/>
        <sz val="11"/>
        <rFont val="Arial"/>
        <family val="2"/>
        <charset val="162"/>
      </rPr>
      <t>İstanbul Bayi Depo Satış Fiyatı</t>
    </r>
    <r>
      <rPr>
        <sz val="11"/>
        <rFont val="Arial"/>
        <family val="2"/>
        <charset val="162"/>
      </rPr>
      <t xml:space="preserve"> nakliye bedeli hariçtir. Bu kömürün alt ısıl değeri ise ELİ Laboratuvar Şube Müdürlüğü'nün Kümülatif Ağırlıklı Komple Analiz Değerleri tablosuna göre 4.750 kcal/kg olarak belirtilmektedir.</t>
    </r>
  </si>
  <si>
    <r>
      <t>9</t>
    </r>
    <r>
      <rPr>
        <sz val="11"/>
        <rFont val="Arial"/>
        <family val="2"/>
        <charset val="162"/>
      </rPr>
      <t xml:space="preserve">. </t>
    </r>
    <r>
      <rPr>
        <b/>
        <sz val="11"/>
        <rFont val="Arial"/>
        <family val="2"/>
        <charset val="162"/>
      </rPr>
      <t>İthal sibirya kömürü</t>
    </r>
    <r>
      <rPr>
        <sz val="11"/>
        <rFont val="Arial"/>
        <family val="2"/>
        <charset val="162"/>
      </rPr>
      <t xml:space="preserve"> ve </t>
    </r>
    <r>
      <rPr>
        <b/>
        <sz val="11"/>
        <rFont val="Arial"/>
        <family val="2"/>
      </rPr>
      <t>yerli linyit kömürü</t>
    </r>
    <r>
      <rPr>
        <sz val="11"/>
        <rFont val="Arial"/>
        <family val="2"/>
        <charset val="162"/>
      </rPr>
      <t xml:space="preserve"> fiyatları </t>
    </r>
    <r>
      <rPr>
        <b/>
        <sz val="11"/>
        <rFont val="Arial"/>
        <family val="2"/>
        <charset val="162"/>
      </rPr>
      <t>Kömür Deposu- Bolu</t>
    </r>
    <r>
      <rPr>
        <sz val="11"/>
        <rFont val="Arial"/>
        <family val="2"/>
        <charset val="162"/>
      </rPr>
      <t xml:space="preserve"> isimli şirketin 31 Ekim 2025 tarihinden itibaren geçerli olan fiyatlarıdır. Nakliye ücretleri ise Tekirdağ'dan teslim 26-27 tonluk bir kamyon için İstanbul Avrupa yakası için 500 TL+KDV ve İstanbul Anadolu yakası için 600 TL/ton +KDV nakliye bedeli alınmaktadır. </t>
    </r>
  </si>
  <si>
    <t>10,181134 x 1000
8250 x 1,07</t>
  </si>
  <si>
    <t xml:space="preserve">10,188859 x 1000
8250 x 1,07 </t>
  </si>
  <si>
    <t>10,275054 x 1000
8250 x 1,07</t>
  </si>
  <si>
    <t xml:space="preserve">12,052727 x 1000
8250 x 1,07 </t>
  </si>
  <si>
    <t>12,609605 x 1000
8250 x 1,07</t>
  </si>
  <si>
    <t>12,766159 x 1000
8250 x 1,07</t>
  </si>
  <si>
    <t>13,061837 x 1000
8250 x 1,07</t>
  </si>
  <si>
    <t>5.608754 x 1000
860 x 0,99</t>
  </si>
  <si>
    <t>65,100592 x 1000
10.256 x 0,84</t>
  </si>
  <si>
    <t>6.484948 x 1000
860 x 0,99</t>
  </si>
  <si>
    <r>
      <t>KONUTLARDA</t>
    </r>
    <r>
      <rPr>
        <sz val="16"/>
        <rFont val="Arial"/>
        <family val="2"/>
        <charset val="162"/>
      </rPr>
      <t xml:space="preserve"> 1000 kcal ısı ihtiyacı için gerekli olan </t>
    </r>
    <r>
      <rPr>
        <b/>
        <sz val="16"/>
        <rFont val="Arial"/>
        <family val="2"/>
        <charset val="162"/>
      </rPr>
      <t>ÇEŞİTLİ YAKITLAR</t>
    </r>
    <r>
      <rPr>
        <b/>
        <sz val="16"/>
        <rFont val="Arial"/>
        <family val="2"/>
      </rPr>
      <t>IN</t>
    </r>
    <r>
      <rPr>
        <b/>
        <sz val="16"/>
        <rFont val="Arial"/>
        <family val="2"/>
        <charset val="162"/>
      </rPr>
      <t xml:space="preserve"> MALİYET KARŞILAŞTIRMA </t>
    </r>
    <r>
      <rPr>
        <sz val="16"/>
        <rFont val="Arial"/>
        <family val="2"/>
        <charset val="162"/>
      </rPr>
      <t>TABLOSU</t>
    </r>
  </si>
  <si>
    <t xml:space="preserve">9,915332 x 1000
8250 x 1,07 </t>
  </si>
  <si>
    <t xml:space="preserve">9,970475 x 1000
8250 x 1,07 </t>
  </si>
  <si>
    <t xml:space="preserve">10,084848 x 1000
8250 x 1,07 </t>
  </si>
  <si>
    <t xml:space="preserve">10,093676 x 1000
8250 x 1,07 </t>
  </si>
  <si>
    <t xml:space="preserve">10,177351 x 1000
8250 x 1,07 </t>
  </si>
  <si>
    <t>10.369430 x 1000
8250 x 1,07</t>
  </si>
  <si>
    <t xml:space="preserve">10,763724 x 1000
8250 x 1,07 </t>
  </si>
  <si>
    <t>10,968397 x 1000
8250 x 1,07</t>
  </si>
  <si>
    <t xml:space="preserve">11,21100x 1000
8250 x 1,07 </t>
  </si>
  <si>
    <t>11.173669 x 1000
8250 x 1,07</t>
  </si>
  <si>
    <t xml:space="preserve">11,322119 x 1000
8250 x 1,07 </t>
  </si>
  <si>
    <t>11.392102 x 1000
8250 x 1,07</t>
  </si>
  <si>
    <t xml:space="preserve">11.809340 x 1000
8250 x 1,07 </t>
  </si>
  <si>
    <t xml:space="preserve">12,397051 x 1000
8250 x 1,07 </t>
  </si>
  <si>
    <t xml:space="preserve">12,503011 x 1000
8250 x 1,07 </t>
  </si>
  <si>
    <r>
      <t xml:space="preserve">İzmir
</t>
    </r>
    <r>
      <rPr>
        <b/>
        <sz val="12"/>
        <rFont val="Arial"/>
        <family val="2"/>
      </rPr>
      <t>İZMİRGAZ</t>
    </r>
  </si>
  <si>
    <t xml:space="preserve">13,984948 x 1000
8250 x 1,07 </t>
  </si>
  <si>
    <t>2,569080 x 1000
860 x 0,99</t>
  </si>
  <si>
    <t>3.986628 x 1000
860 x 0,99</t>
  </si>
  <si>
    <r>
      <t xml:space="preserve">(  28 ARALIK 2025 </t>
    </r>
    <r>
      <rPr>
        <sz val="12"/>
        <color rgb="FF0070C0"/>
        <rFont val="Arial"/>
        <family val="2"/>
        <charset val="162"/>
      </rPr>
      <t>tarihinde belirlenmiş</t>
    </r>
    <r>
      <rPr>
        <sz val="18"/>
        <color rgb="FF0070C0"/>
        <rFont val="Arial"/>
        <family val="2"/>
        <charset val="162"/>
      </rPr>
      <t xml:space="preserve">  </t>
    </r>
    <r>
      <rPr>
        <b/>
        <sz val="18"/>
        <color rgb="FF0070C0"/>
        <rFont val="Arial"/>
        <family val="2"/>
        <charset val="162"/>
      </rPr>
      <t>KDV DAHİL</t>
    </r>
    <r>
      <rPr>
        <sz val="18"/>
        <color rgb="FF0070C0"/>
        <rFont val="Arial"/>
        <family val="2"/>
        <charset val="162"/>
      </rPr>
      <t xml:space="preserve"> </t>
    </r>
    <r>
      <rPr>
        <sz val="12"/>
        <color rgb="FF0070C0"/>
        <rFont val="Arial"/>
        <family val="2"/>
        <charset val="162"/>
      </rPr>
      <t xml:space="preserve">birim fiyatlarla  </t>
    </r>
    <r>
      <rPr>
        <b/>
        <sz val="18"/>
        <color rgb="FF0070C0"/>
        <rFont val="Arial"/>
        <family val="2"/>
        <charset val="162"/>
      </rPr>
      <t>)</t>
    </r>
  </si>
  <si>
    <r>
      <t xml:space="preserve">Bursa
</t>
    </r>
    <r>
      <rPr>
        <b/>
        <sz val="12"/>
        <rFont val="Arial"/>
        <family val="2"/>
      </rPr>
      <t>BURSAGAZ</t>
    </r>
  </si>
  <si>
    <r>
      <t xml:space="preserve">Trabzon/Rize 
</t>
    </r>
    <r>
      <rPr>
        <b/>
        <sz val="12"/>
        <rFont val="Arial"/>
        <family val="2"/>
      </rPr>
      <t>AKSA</t>
    </r>
  </si>
  <si>
    <r>
      <t xml:space="preserve">Konya 
</t>
    </r>
    <r>
      <rPr>
        <b/>
        <sz val="12"/>
        <rFont val="Arial"/>
        <family val="2"/>
      </rPr>
      <t>KONGAZ</t>
    </r>
  </si>
  <si>
    <r>
      <rPr>
        <b/>
        <sz val="11"/>
        <rFont val="Arial"/>
        <family val="2"/>
        <charset val="162"/>
      </rPr>
      <t>7.</t>
    </r>
    <r>
      <rPr>
        <sz val="11"/>
        <rFont val="Arial"/>
        <family val="2"/>
        <charset val="162"/>
      </rPr>
      <t xml:space="preserve"> </t>
    </r>
    <r>
      <rPr>
        <b/>
        <sz val="11"/>
        <rFont val="Arial"/>
        <family val="2"/>
        <charset val="162"/>
      </rPr>
      <t>Akaryakı</t>
    </r>
    <r>
      <rPr>
        <sz val="11"/>
        <rFont val="Arial"/>
        <family val="2"/>
        <charset val="162"/>
      </rPr>
      <t>t fiyatları için EPDK tarafından açıklanan ve</t>
    </r>
    <r>
      <rPr>
        <b/>
        <sz val="11"/>
        <rFont val="Arial"/>
        <family val="2"/>
        <charset val="162"/>
      </rPr>
      <t xml:space="preserve"> OPET</t>
    </r>
    <r>
      <rPr>
        <sz val="11"/>
        <rFont val="Arial"/>
        <family val="2"/>
        <charset val="162"/>
      </rPr>
      <t xml:space="preserve"> tarafından tavsiye edilen 28 Kasım 2025 tarihli pompa satış fiyatları sirkülerindeki Fuel Save Diesel (motorin) türü için  İstanbul Avrupa Yakasındaki için mahalli akaryakıt KDV'li satış fiyatları alınmıştır. Motorin birim fiyatı "TL/kg" OPET 'nin pompa satış fiyatları sirkülerindeki TL/litre değeri 0,845 dönüşüm katsayısına bölünerek bulunmuştur. </t>
    </r>
  </si>
  <si>
    <r>
      <t xml:space="preserve"> 28 ARALIK 2025
</t>
    </r>
    <r>
      <rPr>
        <sz val="12"/>
        <rFont val="Arial"/>
        <family val="2"/>
        <charset val="162"/>
      </rPr>
      <t>Tarihindeki
Birim Fiyat</t>
    </r>
  </si>
  <si>
    <r>
      <t>1.</t>
    </r>
    <r>
      <rPr>
        <sz val="11"/>
        <rFont val="Arial"/>
        <family val="2"/>
        <charset val="162"/>
      </rPr>
      <t xml:space="preserve"> Bu tablo yakıtların yaklaşık işletme maliyetleri hakkında fikir verebilmek için hazırlanmış olup, </t>
    </r>
    <r>
      <rPr>
        <b/>
        <sz val="11"/>
        <rFont val="Arial"/>
        <family val="2"/>
        <charset val="162"/>
      </rPr>
      <t>mesken elektrik birim fiyatlarına %10, ticarethane elektrik birim fiyatlarına ve diğer yakıtların birim fiatlarına ise %20 KDV DAHİLDİR.</t>
    </r>
    <r>
      <rPr>
        <sz val="11"/>
        <rFont val="Arial"/>
        <family val="2"/>
        <charset val="162"/>
      </rPr>
      <t xml:space="preserve"> </t>
    </r>
  </si>
  <si>
    <r>
      <t>1.000.001 - 10.000.000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</si>
  <si>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 xml:space="preserve">1.000.001 - 10.000.000 </t>
    </r>
    <r>
      <rPr>
        <sz val="12"/>
        <rFont val="Arial"/>
        <family val="2"/>
      </rPr>
      <t>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</si>
  <si>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100.001 - 1.000.000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</si>
  <si>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1.000.001- 10.000.000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</si>
  <si>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rPr>
        <b/>
        <sz val="12"/>
        <rFont val="Arial"/>
        <family val="2"/>
      </rPr>
      <t>100.001 - 1.000.000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</si>
  <si>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0 - 100.000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</si>
  <si>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rPr>
        <b/>
        <sz val="12"/>
        <rFont val="Arial"/>
        <family val="2"/>
      </rPr>
      <t>0 - 100.000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</si>
  <si>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Yerli Linyit Ceviz</t>
    </r>
    <r>
      <rPr>
        <sz val="12"/>
        <rFont val="Arial"/>
        <family val="2"/>
      </rPr>
      <t xml:space="preserve">
Yıkanmış Parça- Torba</t>
    </r>
  </si>
  <si>
    <r>
      <t>Yerli Linyit +18 mm</t>
    </r>
    <r>
      <rPr>
        <sz val="12"/>
        <rFont val="Arial"/>
        <family val="2"/>
      </rPr>
      <t xml:space="preserve">
Yıkanmış Parça- Torba</t>
    </r>
  </si>
  <si>
    <r>
      <t>İthal Linyit Ceviz</t>
    </r>
    <r>
      <rPr>
        <sz val="12"/>
        <rFont val="Arial"/>
        <family val="2"/>
      </rPr>
      <t xml:space="preserve">
Platinum- Torba</t>
    </r>
  </si>
  <si>
    <r>
      <t xml:space="preserve">İthal Rusya Kömürü
</t>
    </r>
    <r>
      <rPr>
        <sz val="12"/>
        <rFont val="Arial"/>
        <family val="2"/>
      </rPr>
      <t>Pro Karbon</t>
    </r>
  </si>
  <si>
    <r>
      <t xml:space="preserve">Elektrik 
</t>
    </r>
    <r>
      <rPr>
        <sz val="12"/>
        <rFont val="Arial"/>
        <family val="2"/>
      </rPr>
      <t>Mesken(240 kWh/ay ve altı)</t>
    </r>
  </si>
  <si>
    <r>
      <t xml:space="preserve">Fuel-oil No: 4 </t>
    </r>
    <r>
      <rPr>
        <sz val="12"/>
        <rFont val="Arial"/>
        <family val="2"/>
      </rPr>
      <t xml:space="preserve">
Kalorifer Yakıtı</t>
    </r>
  </si>
  <si>
    <r>
      <t xml:space="preserve">Elektrik 
</t>
    </r>
    <r>
      <rPr>
        <sz val="12"/>
        <rFont val="Arial"/>
        <family val="2"/>
      </rPr>
      <t>Mesken(240 kWh/ay üstü)</t>
    </r>
  </si>
  <si>
    <r>
      <t xml:space="preserve">Dökmegaz </t>
    </r>
    <r>
      <rPr>
        <sz val="12"/>
        <rFont val="Arial"/>
        <family val="2"/>
      </rPr>
      <t xml:space="preserve">Konut
LPG - </t>
    </r>
    <r>
      <rPr>
        <b/>
        <sz val="12"/>
        <rFont val="Arial"/>
        <family val="2"/>
      </rPr>
      <t>Propan</t>
    </r>
  </si>
  <si>
    <r>
      <t xml:space="preserve">Motorin 
</t>
    </r>
    <r>
      <rPr>
        <sz val="12"/>
        <rFont val="Arial"/>
        <family val="2"/>
      </rPr>
      <t>(VP Diesel)</t>
    </r>
  </si>
  <si>
    <r>
      <t xml:space="preserve">     LPG 12 kg  </t>
    </r>
    <r>
      <rPr>
        <sz val="12"/>
        <rFont val="Arial"/>
        <family val="2"/>
      </rPr>
      <t xml:space="preserve">
   Ev Tüpü  İstanbul</t>
    </r>
  </si>
  <si>
    <r>
      <t xml:space="preserve">Demirhan </t>
    </r>
    <r>
      <rPr>
        <b/>
        <sz val="12"/>
        <rFont val="Arial"/>
        <family val="2"/>
      </rPr>
      <t xml:space="preserve">
KÖMÜR DEPOSU</t>
    </r>
  </si>
  <si>
    <r>
      <t xml:space="preserve">Çan/Çanakkale
 </t>
    </r>
    <r>
      <rPr>
        <b/>
        <sz val="12"/>
        <rFont val="Arial"/>
        <family val="2"/>
      </rPr>
      <t>TKİ ÇLİ</t>
    </r>
  </si>
  <si>
    <r>
      <t xml:space="preserve">Soma/Kısrakdere
</t>
    </r>
    <r>
      <rPr>
        <b/>
        <sz val="12"/>
        <rFont val="Arial"/>
        <family val="2"/>
      </rPr>
      <t>TKİ ELİ</t>
    </r>
  </si>
  <si>
    <r>
      <t>Türkiye</t>
    </r>
    <r>
      <rPr>
        <b/>
        <sz val="12"/>
        <rFont val="Arial"/>
        <family val="2"/>
      </rPr>
      <t xml:space="preserve">
TEDAŞ</t>
    </r>
  </si>
  <si>
    <r>
      <t>İstanbul Avrupa Yakası</t>
    </r>
    <r>
      <rPr>
        <b/>
        <sz val="12"/>
        <rFont val="Arial"/>
        <family val="2"/>
      </rPr>
      <t xml:space="preserve">
SHELL TÜRKİYE</t>
    </r>
  </si>
  <si>
    <r>
      <t>İstanbul</t>
    </r>
    <r>
      <rPr>
        <b/>
        <sz val="12"/>
        <rFont val="Arial"/>
        <family val="2"/>
      </rPr>
      <t xml:space="preserve">
İPRAGAZ-AYGAZ</t>
    </r>
  </si>
  <si>
    <r>
      <t xml:space="preserve">Elektrik 
</t>
    </r>
    <r>
      <rPr>
        <sz val="12"/>
        <rFont val="Arial"/>
        <family val="2"/>
      </rPr>
      <t>Ticarethane(900 kWh/ay üstü)</t>
    </r>
  </si>
  <si>
    <r>
      <t>6.</t>
    </r>
    <r>
      <rPr>
        <sz val="11"/>
        <rFont val="Arial"/>
        <family val="2"/>
        <charset val="162"/>
      </rPr>
      <t xml:space="preserve"> </t>
    </r>
    <r>
      <rPr>
        <b/>
        <sz val="11"/>
        <rFont val="Arial"/>
        <family val="2"/>
        <charset val="162"/>
      </rPr>
      <t xml:space="preserve">Elektrik </t>
    </r>
    <r>
      <rPr>
        <sz val="11"/>
        <rFont val="Arial"/>
        <family val="2"/>
        <charset val="162"/>
      </rPr>
      <t xml:space="preserve">birim fiyatları 05 Nisan 2025 tarihinde yayınlanan </t>
    </r>
    <r>
      <rPr>
        <b/>
        <sz val="11"/>
        <rFont val="Arial"/>
        <family val="2"/>
        <charset val="162"/>
      </rPr>
      <t>EPDK'nın Elektrik Piyasası Tarife Tabloları</t>
    </r>
    <r>
      <rPr>
        <sz val="11"/>
        <rFont val="Arial"/>
        <family val="2"/>
        <charset val="162"/>
      </rPr>
      <t xml:space="preserve">'ndan alınmış </t>
    </r>
    <r>
      <rPr>
        <b/>
        <sz val="11"/>
        <rFont val="Arial"/>
        <family val="2"/>
        <charset val="162"/>
      </rPr>
      <t>TEDAŞ'ın</t>
    </r>
    <r>
      <rPr>
        <sz val="11"/>
        <rFont val="Arial"/>
        <family val="2"/>
        <charset val="162"/>
      </rPr>
      <t xml:space="preserve"> Diğer Tüm Dağıtım Sistemi Kullanıcıları için Dağıtım Şirketinden Enerji Alan Tüketicilere Tek Terimli ve Tek Zamanlı tarifede belirtilen Perakende Tek Zamanlı Enerji Bedellerindeki "Mesken ve "Ticarethane" birim fiyatlarına Belediye Elektrik Tüketim Vergisi (%5) ilave edilmiş, "Mesken birim fiyatları %10 KDV'li ve "Ticarethane" birim fiyatları ise %20 KDV'li fiyattır. Enerji güç bedeli hariç, dağıtım sistem kullanım bedeli dahildir.  Meskenlerde yıllık 5.000 kWh'i, Ticarethanelerde yıllık 15.000 kWh'i geçen elektrik kullanımlarında SKTT (Son Kaynak Kullanım Tarifesi)'ne göre birim fiyat belirlenmekte olup, bu durmlarda toplam fatura bedelleri yaklaşık olarak %50-60 kadar artış olabilmektedir. Elektrik kullanımındaki ısıtma cihazı elektrikli ısıtıcı olup, ısı pompası kullanımında cihazın COP sistem ve yıllık değerleri kullanılmalıdır.</t>
    </r>
  </si>
  <si>
    <r>
      <rPr>
        <b/>
        <sz val="11"/>
        <rFont val="Arial"/>
        <family val="2"/>
        <charset val="162"/>
      </rPr>
      <t>4. Doğalgaz</t>
    </r>
    <r>
      <rPr>
        <sz val="11"/>
        <rFont val="Arial"/>
        <family val="2"/>
      </rPr>
      <t xml:space="preserve"> birim fiyatları 01 Aralık 2025 tarihinde yayınlanan, </t>
    </r>
    <r>
      <rPr>
        <b/>
        <sz val="11"/>
        <rFont val="Arial"/>
        <family val="2"/>
      </rPr>
      <t>AKSA Trabzon / Rize</t>
    </r>
    <r>
      <rPr>
        <sz val="11"/>
        <rFont val="Arial"/>
        <family val="2"/>
      </rPr>
      <t xml:space="preserve">, </t>
    </r>
    <r>
      <rPr>
        <b/>
        <sz val="11"/>
        <rFont val="Arial"/>
        <family val="2"/>
      </rPr>
      <t>BAŞKENTGAZ, AKSA BURSAGAZ, ESGAZ,  İGDAŞ, İZGAZ, İZMİRGAZ, KONGAZ</t>
    </r>
    <r>
      <rPr>
        <sz val="11"/>
        <rFont val="Arial"/>
        <family val="2"/>
      </rPr>
      <t xml:space="preserve"> şehir gaz dağıtım şirketlerinin tarifelerinde belirtilen fiyatlardır.</t>
    </r>
    <r>
      <rPr>
        <b/>
        <sz val="11"/>
        <rFont val="Arial"/>
        <family val="2"/>
      </rPr>
      <t xml:space="preserve"> </t>
    </r>
  </si>
  <si>
    <t>33,020000 x 1000
9.875 x 0,80</t>
  </si>
  <si>
    <t>73,560000 x 1000
11.100 x 1,06</t>
  </si>
  <si>
    <r>
      <rPr>
        <b/>
        <sz val="11"/>
        <rFont val="Arial"/>
        <family val="2"/>
        <charset val="162"/>
      </rPr>
      <t>5</t>
    </r>
    <r>
      <rPr>
        <sz val="11"/>
        <rFont val="Arial"/>
        <family val="2"/>
        <charset val="162"/>
      </rPr>
      <t xml:space="preserve">. </t>
    </r>
    <r>
      <rPr>
        <b/>
        <sz val="11"/>
        <rFont val="Arial"/>
        <family val="2"/>
        <charset val="162"/>
      </rPr>
      <t>LPG tüpga</t>
    </r>
    <r>
      <rPr>
        <sz val="11"/>
        <rFont val="Arial"/>
        <family val="2"/>
        <charset val="162"/>
      </rPr>
      <t xml:space="preserve">z ve </t>
    </r>
    <r>
      <rPr>
        <b/>
        <sz val="11"/>
        <rFont val="Arial"/>
        <family val="2"/>
        <charset val="162"/>
      </rPr>
      <t>Dökmegaz</t>
    </r>
    <r>
      <rPr>
        <sz val="11"/>
        <rFont val="Arial"/>
        <family val="2"/>
        <charset val="162"/>
      </rPr>
      <t xml:space="preserve"> fiyatları 04 Aralık 2025 tarihlerinde yayınlanan </t>
    </r>
    <r>
      <rPr>
        <b/>
        <sz val="11"/>
        <rFont val="Arial"/>
        <family val="2"/>
        <charset val="162"/>
      </rPr>
      <t xml:space="preserve">AYGAZ </t>
    </r>
    <r>
      <rPr>
        <sz val="11"/>
        <rFont val="Arial"/>
        <family val="2"/>
        <charset val="162"/>
      </rPr>
      <t xml:space="preserve">ve </t>
    </r>
    <r>
      <rPr>
        <b/>
        <sz val="11"/>
        <rFont val="Arial"/>
        <family val="2"/>
        <charset val="162"/>
      </rPr>
      <t>İPRAGAZ</t>
    </r>
    <r>
      <rPr>
        <sz val="11"/>
        <rFont val="Arial"/>
        <family val="2"/>
        <charset val="162"/>
      </rPr>
      <t xml:space="preserve">  fiyat sirkülerlerinden alınmış olan fiyatların ortalamasıdır. Birim fiyatlar belirlenirken işletme maliyetleri gözönüne alınmamıştır.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</si>
</sst>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000"/>
    <numFmt numFmtId="166" formatCode="0.000000"/>
  </numFmts>
  <fonts count="33" x14ac:knownFonts="1">
    <font>
      <sz val="10"/>
      <name val="Arial"/>
      <charset val="162"/>
    </font>
    <font>
      <sz val="11"/>
      <color theme="1"/>
      <name val="Calibri"/>
      <family val="2"/>
      <charset val="162"/>
      <scheme val="minor"/>
    </font>
    <font>
      <sz val="11"/>
      <color theme="1"/>
      <name val="Calibri"/>
      <family val="2"/>
      <charset val="162"/>
      <scheme val="minor"/>
    </font>
    <font>
      <b/>
      <sz val="12"/>
      <name val="Arial"/>
      <family val="2"/>
      <charset val="162"/>
    </font>
    <font>
      <b/>
      <sz val="14"/>
      <name val="Arial"/>
      <family val="2"/>
      <charset val="162"/>
    </font>
    <font>
      <sz val="12"/>
      <name val="Arial"/>
      <family val="2"/>
      <charset val="162"/>
    </font>
    <font>
      <sz val="11"/>
      <name val="Arial"/>
      <family val="2"/>
      <charset val="162"/>
    </font>
    <font>
      <b/>
      <sz val="11"/>
      <name val="Arial"/>
      <family val="2"/>
      <charset val="162"/>
    </font>
    <font>
      <sz val="14"/>
      <name val="Arial"/>
      <family val="2"/>
      <charset val="162"/>
    </font>
    <font>
      <vertAlign val="superscript"/>
      <sz val="11"/>
      <name val="Arial"/>
      <family val="2"/>
      <charset val="162"/>
    </font>
    <font>
      <b/>
      <sz val="16"/>
      <name val="Arial"/>
      <family val="2"/>
      <charset val="162"/>
    </font>
    <font>
      <sz val="16"/>
      <name val="Arial"/>
      <family val="2"/>
      <charset val="162"/>
    </font>
    <font>
      <b/>
      <sz val="24"/>
      <name val="Arial"/>
      <family val="2"/>
      <charset val="162"/>
    </font>
    <font>
      <sz val="10"/>
      <name val="Arial"/>
      <family val="2"/>
      <charset val="162"/>
    </font>
    <font>
      <b/>
      <sz val="13"/>
      <name val="Arial"/>
      <family val="2"/>
      <charset val="162"/>
    </font>
    <font>
      <sz val="13"/>
      <name val="Arial"/>
      <family val="2"/>
      <charset val="162"/>
    </font>
    <font>
      <b/>
      <sz val="22"/>
      <name val="Arial"/>
      <family val="2"/>
      <charset val="162"/>
    </font>
    <font>
      <sz val="12"/>
      <name val="Arial"/>
      <family val="2"/>
    </font>
    <font>
      <b/>
      <sz val="12"/>
      <name val="Arial"/>
      <family val="2"/>
    </font>
    <font>
      <sz val="13.5"/>
      <name val="Arial"/>
      <family val="2"/>
    </font>
    <font>
      <sz val="11"/>
      <name val="Arial"/>
      <family val="2"/>
    </font>
    <font>
      <b/>
      <sz val="16"/>
      <name val="Arial"/>
      <family val="2"/>
    </font>
    <font>
      <b/>
      <sz val="11"/>
      <name val="Arial"/>
      <family val="2"/>
    </font>
    <font>
      <sz val="20"/>
      <name val="Arial"/>
      <family val="2"/>
      <charset val="162"/>
    </font>
    <font>
      <sz val="9"/>
      <name val="Arial"/>
      <family val="2"/>
      <charset val="162"/>
    </font>
    <font>
      <b/>
      <sz val="10"/>
      <name val="Arial"/>
      <family val="2"/>
    </font>
    <font>
      <b/>
      <sz val="13.5"/>
      <name val="Arial"/>
      <family val="2"/>
    </font>
    <font>
      <b/>
      <sz val="14"/>
      <name val="Arial"/>
      <family val="2"/>
    </font>
    <font>
      <b/>
      <sz val="18"/>
      <color rgb="FF0070C0"/>
      <name val="Arial"/>
      <family val="2"/>
      <charset val="162"/>
    </font>
    <font>
      <sz val="12"/>
      <color rgb="FF0070C0"/>
      <name val="Arial"/>
      <family val="2"/>
      <charset val="162"/>
    </font>
    <font>
      <sz val="18"/>
      <color rgb="FF0070C0"/>
      <name val="Arial"/>
      <family val="2"/>
      <charset val="162"/>
    </font>
    <font>
      <b/>
      <sz val="14"/>
      <color rgb="FF0070C0"/>
      <name val="Arial"/>
      <family val="2"/>
      <charset val="162"/>
    </font>
    <font>
      <vertAlign val="superscript"/>
      <sz val="12"/>
      <name val="Arial"/>
      <family val="2"/>
    </font>
  </fonts>
  <fills count="21">
    <fill>
      <patternFill patternType="none"/>
    </fill>
    <fill>
      <patternFill patternType="gray125"/>
    </fill>
    <fill>
      <patternFill patternType="solid">
        <fgColor indexed="9"/>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19FF81"/>
        <bgColor indexed="64"/>
      </patternFill>
    </fill>
    <fill>
      <patternFill patternType="solid">
        <fgColor rgb="FF8BFFBF"/>
        <bgColor indexed="64"/>
      </patternFill>
    </fill>
    <fill>
      <patternFill patternType="solid">
        <fgColor theme="9" tint="0.59999389629810485"/>
        <bgColor indexed="64"/>
      </patternFill>
    </fill>
    <fill>
      <patternFill patternType="solid">
        <fgColor rgb="FFFFFF65"/>
        <bgColor indexed="64"/>
      </patternFill>
    </fill>
    <fill>
      <patternFill patternType="solid">
        <fgColor rgb="FFFDB1F4"/>
        <bgColor indexed="64"/>
      </patternFill>
    </fill>
    <fill>
      <patternFill patternType="solid">
        <fgColor rgb="FFFC8CEF"/>
        <bgColor indexed="64"/>
      </patternFill>
    </fill>
    <fill>
      <patternFill patternType="solid">
        <fgColor rgb="FFFB69EA"/>
        <bgColor indexed="64"/>
      </patternFill>
    </fill>
    <fill>
      <patternFill patternType="solid">
        <fgColor rgb="FFFA34E2"/>
        <bgColor indexed="64"/>
      </patternFill>
    </fill>
    <fill>
      <patternFill patternType="solid">
        <fgColor rgb="FFFF4F4F"/>
        <bgColor indexed="64"/>
      </patternFill>
    </fill>
    <fill>
      <patternFill patternType="solid">
        <fgColor rgb="FFFFFF99"/>
        <bgColor indexed="64"/>
      </patternFill>
    </fill>
    <fill>
      <patternFill patternType="solid">
        <fgColor rgb="FFFFFF33"/>
        <bgColor indexed="64"/>
      </patternFill>
    </fill>
    <fill>
      <patternFill patternType="solid">
        <fgColor theme="8" tint="0.79998168889431442"/>
        <bgColor indexed="64"/>
      </patternFill>
    </fill>
    <fill>
      <patternFill patternType="solid">
        <fgColor rgb="FFC9E6ED"/>
        <bgColor indexed="64"/>
      </patternFill>
    </fill>
    <fill>
      <patternFill patternType="solid">
        <fgColor rgb="FFA0D4E0"/>
        <bgColor indexed="64"/>
      </patternFill>
    </fill>
    <fill>
      <patternFill patternType="solid">
        <fgColor rgb="FFB7DEE7"/>
        <bgColor indexed="64"/>
      </patternFill>
    </fill>
    <fill>
      <patternFill patternType="solid">
        <fgColor theme="0"/>
        <bgColor indexed="64"/>
      </patternFill>
    </fill>
  </fills>
  <borders count="46">
    <border>
      <left/>
      <right/>
      <top/>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hair">
        <color indexed="64"/>
      </top>
      <bottom style="hair">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style="thin">
        <color indexed="64"/>
      </top>
      <bottom/>
      <diagonal/>
    </border>
    <border>
      <left/>
      <right/>
      <top style="thin">
        <color indexed="64"/>
      </top>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7">
    <xf numFmtId="0" fontId="0" fillId="0" borderId="0"/>
    <xf numFmtId="0" fontId="2" fillId="0" borderId="0"/>
    <xf numFmtId="0" fontId="13" fillId="0" borderId="0"/>
    <xf numFmtId="0" fontId="1" fillId="0" borderId="0"/>
    <xf numFmtId="0" fontId="1" fillId="0" borderId="0"/>
    <xf numFmtId="0" fontId="1" fillId="0" borderId="0"/>
    <xf numFmtId="0" fontId="1" fillId="0" borderId="0"/>
  </cellStyleXfs>
  <cellXfs count="193">
    <xf numFmtId="0" fontId="0" fillId="0" borderId="0" xfId="0"/>
    <xf numFmtId="0" fontId="13" fillId="0" borderId="0" xfId="0" applyFont="1"/>
    <xf numFmtId="0" fontId="8" fillId="0" borderId="0" xfId="0" applyFont="1"/>
    <xf numFmtId="164" fontId="13" fillId="0" borderId="0" xfId="0" applyNumberFormat="1" applyFont="1" applyAlignment="1">
      <alignment horizontal="center"/>
    </xf>
    <xf numFmtId="0" fontId="13" fillId="0" borderId="0" xfId="0" applyFont="1" applyAlignment="1">
      <alignment horizontal="left"/>
    </xf>
    <xf numFmtId="0" fontId="15" fillId="0" borderId="0" xfId="0" applyFont="1"/>
    <xf numFmtId="0" fontId="15" fillId="0" borderId="0" xfId="0" applyFont="1" applyAlignment="1">
      <alignment horizontal="left"/>
    </xf>
    <xf numFmtId="0" fontId="14" fillId="0" borderId="0" xfId="0" applyFont="1"/>
    <xf numFmtId="0" fontId="19" fillId="0" borderId="0" xfId="0" applyFont="1"/>
    <xf numFmtId="166" fontId="10" fillId="6" borderId="7" xfId="0" applyNumberFormat="1" applyFont="1" applyFill="1" applyBorder="1" applyAlignment="1">
      <alignment horizontal="center" vertical="center"/>
    </xf>
    <xf numFmtId="0" fontId="15" fillId="0" borderId="0" xfId="0" applyFont="1" applyAlignment="1">
      <alignment horizontal="left" vertical="center"/>
    </xf>
    <xf numFmtId="1" fontId="23" fillId="6" borderId="26" xfId="0" applyNumberFormat="1" applyFont="1" applyFill="1" applyBorder="1" applyAlignment="1">
      <alignment horizontal="center" vertical="center"/>
    </xf>
    <xf numFmtId="166" fontId="10" fillId="5" borderId="31" xfId="0" applyNumberFormat="1" applyFont="1" applyFill="1" applyBorder="1" applyAlignment="1">
      <alignment horizontal="center" vertical="center"/>
    </xf>
    <xf numFmtId="1" fontId="23" fillId="5" borderId="36" xfId="0" applyNumberFormat="1" applyFont="1" applyFill="1" applyBorder="1" applyAlignment="1">
      <alignment horizontal="center" vertical="center"/>
    </xf>
    <xf numFmtId="0" fontId="17" fillId="8" borderId="32" xfId="0" applyFont="1" applyFill="1" applyBorder="1" applyAlignment="1">
      <alignment horizontal="center" vertical="center" wrapText="1"/>
    </xf>
    <xf numFmtId="166" fontId="21" fillId="8" borderId="10" xfId="0" applyNumberFormat="1" applyFont="1" applyFill="1" applyBorder="1" applyAlignment="1">
      <alignment horizontal="center" vertical="center"/>
    </xf>
    <xf numFmtId="3" fontId="23" fillId="8" borderId="27" xfId="0" applyNumberFormat="1" applyFont="1" applyFill="1" applyBorder="1" applyAlignment="1">
      <alignment horizontal="center" vertical="center"/>
    </xf>
    <xf numFmtId="166" fontId="10" fillId="7" borderId="7" xfId="0" applyNumberFormat="1" applyFont="1" applyFill="1" applyBorder="1" applyAlignment="1">
      <alignment horizontal="center" vertical="center"/>
    </xf>
    <xf numFmtId="1" fontId="23" fillId="7" borderId="26" xfId="0" applyNumberFormat="1" applyFont="1" applyFill="1" applyBorder="1" applyAlignment="1">
      <alignment horizontal="center" vertical="center"/>
    </xf>
    <xf numFmtId="166" fontId="10" fillId="9" borderId="10" xfId="0" applyNumberFormat="1" applyFont="1" applyFill="1" applyBorder="1" applyAlignment="1">
      <alignment horizontal="center" vertical="center"/>
    </xf>
    <xf numFmtId="1" fontId="23" fillId="9" borderId="27" xfId="0" applyNumberFormat="1" applyFont="1" applyFill="1" applyBorder="1" applyAlignment="1">
      <alignment horizontal="center" vertical="center"/>
    </xf>
    <xf numFmtId="166" fontId="10" fillId="10" borderId="10" xfId="0" applyNumberFormat="1" applyFont="1" applyFill="1" applyBorder="1" applyAlignment="1">
      <alignment horizontal="center" vertical="center"/>
    </xf>
    <xf numFmtId="1" fontId="23" fillId="10" borderId="27" xfId="0" applyNumberFormat="1" applyFont="1" applyFill="1" applyBorder="1" applyAlignment="1">
      <alignment horizontal="center" vertical="center"/>
    </xf>
    <xf numFmtId="166" fontId="10" fillId="11" borderId="31" xfId="0" applyNumberFormat="1" applyFont="1" applyFill="1" applyBorder="1" applyAlignment="1">
      <alignment horizontal="center" vertical="center"/>
    </xf>
    <xf numFmtId="1" fontId="23" fillId="11" borderId="36" xfId="0" applyNumberFormat="1" applyFont="1" applyFill="1" applyBorder="1" applyAlignment="1">
      <alignment horizontal="center" vertical="center"/>
    </xf>
    <xf numFmtId="0" fontId="20" fillId="8" borderId="8" xfId="0" applyFont="1" applyFill="1" applyBorder="1" applyAlignment="1">
      <alignment horizontal="center" vertical="center" wrapText="1"/>
    </xf>
    <xf numFmtId="0" fontId="6" fillId="9" borderId="8"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6" fillId="10" borderId="8" xfId="0" applyFont="1" applyFill="1" applyBorder="1" applyAlignment="1">
      <alignment horizontal="center" vertical="center" wrapText="1"/>
    </xf>
    <xf numFmtId="0" fontId="6" fillId="5" borderId="28" xfId="0" applyFont="1" applyFill="1" applyBorder="1" applyAlignment="1">
      <alignment horizontal="center" vertical="center" wrapText="1"/>
    </xf>
    <xf numFmtId="0" fontId="6" fillId="11" borderId="28" xfId="0" applyFont="1" applyFill="1" applyBorder="1" applyAlignment="1">
      <alignment horizontal="center" vertical="center" wrapText="1"/>
    </xf>
    <xf numFmtId="3" fontId="13" fillId="8" borderId="9" xfId="0" applyNumberFormat="1" applyFont="1" applyFill="1" applyBorder="1" applyAlignment="1">
      <alignment vertical="center" wrapText="1"/>
    </xf>
    <xf numFmtId="0" fontId="13" fillId="9" borderId="9" xfId="0" applyFont="1" applyFill="1" applyBorder="1" applyAlignment="1">
      <alignment vertical="center" wrapText="1"/>
    </xf>
    <xf numFmtId="0" fontId="13" fillId="6" borderId="11" xfId="0" applyFont="1" applyFill="1" applyBorder="1" applyAlignment="1">
      <alignment vertical="center" wrapText="1"/>
    </xf>
    <xf numFmtId="0" fontId="13" fillId="7" borderId="9" xfId="0" applyFont="1" applyFill="1" applyBorder="1" applyAlignment="1">
      <alignment vertical="center" wrapText="1"/>
    </xf>
    <xf numFmtId="0" fontId="13" fillId="10" borderId="9" xfId="0" applyFont="1" applyFill="1" applyBorder="1" applyAlignment="1">
      <alignment vertical="center" wrapText="1"/>
    </xf>
    <xf numFmtId="0" fontId="13" fillId="5" borderId="37" xfId="0" applyFont="1" applyFill="1" applyBorder="1" applyAlignment="1">
      <alignment vertical="center" wrapText="1"/>
    </xf>
    <xf numFmtId="0" fontId="13" fillId="11" borderId="37" xfId="0" applyFont="1" applyFill="1" applyBorder="1" applyAlignment="1">
      <alignment vertical="center" wrapText="1"/>
    </xf>
    <xf numFmtId="164" fontId="27" fillId="6" borderId="7" xfId="0" applyNumberFormat="1" applyFont="1" applyFill="1" applyBorder="1" applyAlignment="1">
      <alignment horizontal="right" vertical="center" wrapText="1"/>
    </xf>
    <xf numFmtId="164" fontId="27" fillId="5" borderId="31" xfId="0" applyNumberFormat="1" applyFont="1" applyFill="1" applyBorder="1" applyAlignment="1">
      <alignment horizontal="right" vertical="center" wrapText="1"/>
    </xf>
    <xf numFmtId="164" fontId="27" fillId="7" borderId="10" xfId="0" applyNumberFormat="1" applyFont="1" applyFill="1" applyBorder="1" applyAlignment="1">
      <alignment horizontal="right" vertical="center" wrapText="1"/>
    </xf>
    <xf numFmtId="164" fontId="27" fillId="9" borderId="10" xfId="0" applyNumberFormat="1" applyFont="1" applyFill="1" applyBorder="1" applyAlignment="1">
      <alignment horizontal="right" vertical="center" wrapText="1"/>
    </xf>
    <xf numFmtId="164" fontId="27" fillId="10" borderId="10" xfId="0" applyNumberFormat="1" applyFont="1" applyFill="1" applyBorder="1" applyAlignment="1">
      <alignment horizontal="right" vertical="center" wrapText="1"/>
    </xf>
    <xf numFmtId="164" fontId="27" fillId="11" borderId="31" xfId="0" applyNumberFormat="1" applyFont="1" applyFill="1" applyBorder="1" applyAlignment="1">
      <alignment horizontal="right" vertical="center" wrapText="1"/>
    </xf>
    <xf numFmtId="0" fontId="25" fillId="8" borderId="5" xfId="0" applyFont="1" applyFill="1" applyBorder="1" applyAlignment="1">
      <alignment horizontal="center" vertical="center" wrapText="1"/>
    </xf>
    <xf numFmtId="0" fontId="25" fillId="9" borderId="5" xfId="0" applyFont="1" applyFill="1" applyBorder="1" applyAlignment="1">
      <alignment horizontal="center" vertical="center" wrapText="1"/>
    </xf>
    <xf numFmtId="0" fontId="25" fillId="6" borderId="4" xfId="0" applyFont="1" applyFill="1" applyBorder="1" applyAlignment="1">
      <alignment horizontal="center" vertical="center" wrapText="1"/>
    </xf>
    <xf numFmtId="0" fontId="25" fillId="7" borderId="5" xfId="0" applyFont="1" applyFill="1" applyBorder="1" applyAlignment="1">
      <alignment horizontal="center" vertical="center" wrapText="1"/>
    </xf>
    <xf numFmtId="0" fontId="25" fillId="10" borderId="5" xfId="0" applyFont="1" applyFill="1" applyBorder="1" applyAlignment="1">
      <alignment horizontal="center" vertical="center" wrapText="1"/>
    </xf>
    <xf numFmtId="0" fontId="25" fillId="5" borderId="30" xfId="0" applyFont="1" applyFill="1" applyBorder="1" applyAlignment="1">
      <alignment horizontal="center" vertical="center" wrapText="1"/>
    </xf>
    <xf numFmtId="0" fontId="25" fillId="11" borderId="30" xfId="0" applyFont="1" applyFill="1" applyBorder="1" applyAlignment="1">
      <alignment horizontal="center" vertical="center" wrapText="1"/>
    </xf>
    <xf numFmtId="166" fontId="10" fillId="12" borderId="10" xfId="0" applyNumberFormat="1" applyFont="1" applyFill="1" applyBorder="1" applyAlignment="1">
      <alignment horizontal="center" vertical="center"/>
    </xf>
    <xf numFmtId="1" fontId="23" fillId="12" borderId="27" xfId="0" applyNumberFormat="1" applyFont="1" applyFill="1" applyBorder="1" applyAlignment="1">
      <alignment horizontal="center" vertical="center"/>
    </xf>
    <xf numFmtId="164" fontId="27" fillId="12" borderId="10" xfId="0" applyNumberFormat="1" applyFont="1" applyFill="1" applyBorder="1" applyAlignment="1">
      <alignment horizontal="right" vertical="center" wrapText="1"/>
    </xf>
    <xf numFmtId="0" fontId="13" fillId="12" borderId="9" xfId="0" applyFont="1" applyFill="1" applyBorder="1" applyAlignment="1">
      <alignment vertical="center" wrapText="1"/>
    </xf>
    <xf numFmtId="0" fontId="6" fillId="12" borderId="8" xfId="0" applyFont="1" applyFill="1" applyBorder="1" applyAlignment="1">
      <alignment horizontal="center" vertical="center" wrapText="1"/>
    </xf>
    <xf numFmtId="0" fontId="25" fillId="12" borderId="5" xfId="0" applyFont="1" applyFill="1" applyBorder="1" applyAlignment="1">
      <alignment horizontal="center" vertical="center" wrapText="1"/>
    </xf>
    <xf numFmtId="166" fontId="10" fillId="4" borderId="8" xfId="0" applyNumberFormat="1" applyFont="1" applyFill="1" applyBorder="1" applyAlignment="1">
      <alignment horizontal="center" vertical="center"/>
    </xf>
    <xf numFmtId="1" fontId="23" fillId="4" borderId="8" xfId="0" applyNumberFormat="1" applyFont="1" applyFill="1" applyBorder="1" applyAlignment="1">
      <alignment horizontal="center" vertical="center"/>
    </xf>
    <xf numFmtId="0" fontId="6" fillId="4" borderId="8" xfId="0" applyFont="1" applyFill="1" applyBorder="1" applyAlignment="1">
      <alignment horizontal="center" vertical="center" wrapText="1"/>
    </xf>
    <xf numFmtId="0" fontId="25" fillId="4" borderId="8" xfId="0" applyFont="1" applyFill="1" applyBorder="1" applyAlignment="1">
      <alignment horizontal="center" vertical="center" wrapText="1"/>
    </xf>
    <xf numFmtId="9" fontId="17" fillId="4" borderId="8" xfId="0" applyNumberFormat="1" applyFont="1" applyFill="1" applyBorder="1" applyAlignment="1">
      <alignment horizontal="center" vertical="center"/>
    </xf>
    <xf numFmtId="0" fontId="18" fillId="14" borderId="9" xfId="0" applyFont="1" applyFill="1" applyBorder="1" applyAlignment="1">
      <alignment horizontal="center" vertical="center" wrapText="1"/>
    </xf>
    <xf numFmtId="0" fontId="17" fillId="14" borderId="32" xfId="0" applyFont="1" applyFill="1" applyBorder="1" applyAlignment="1">
      <alignment horizontal="center" vertical="center" wrapText="1"/>
    </xf>
    <xf numFmtId="166" fontId="21" fillId="14" borderId="10" xfId="0" applyNumberFormat="1" applyFont="1" applyFill="1" applyBorder="1" applyAlignment="1">
      <alignment horizontal="center" vertical="center"/>
    </xf>
    <xf numFmtId="3" fontId="23" fillId="14" borderId="27" xfId="0" applyNumberFormat="1" applyFont="1" applyFill="1" applyBorder="1" applyAlignment="1">
      <alignment horizontal="center" vertical="center"/>
    </xf>
    <xf numFmtId="3" fontId="13" fillId="14" borderId="9" xfId="0" applyNumberFormat="1" applyFont="1" applyFill="1" applyBorder="1" applyAlignment="1">
      <alignment vertical="center" wrapText="1"/>
    </xf>
    <xf numFmtId="0" fontId="20" fillId="14" borderId="8" xfId="0" applyFont="1" applyFill="1" applyBorder="1" applyAlignment="1">
      <alignment horizontal="center" vertical="center" wrapText="1"/>
    </xf>
    <xf numFmtId="0" fontId="25" fillId="14" borderId="5" xfId="0" applyFont="1" applyFill="1" applyBorder="1" applyAlignment="1">
      <alignment horizontal="center" vertical="center" wrapText="1"/>
    </xf>
    <xf numFmtId="0" fontId="17" fillId="15" borderId="32" xfId="0" applyFont="1" applyFill="1" applyBorder="1" applyAlignment="1">
      <alignment horizontal="center" vertical="center" wrapText="1"/>
    </xf>
    <xf numFmtId="166" fontId="21" fillId="15" borderId="10" xfId="0" applyNumberFormat="1" applyFont="1" applyFill="1" applyBorder="1" applyAlignment="1">
      <alignment horizontal="center" vertical="center"/>
    </xf>
    <xf numFmtId="3" fontId="23" fillId="15" borderId="27" xfId="0" applyNumberFormat="1" applyFont="1" applyFill="1" applyBorder="1" applyAlignment="1">
      <alignment horizontal="center" vertical="center"/>
    </xf>
    <xf numFmtId="3" fontId="13" fillId="15" borderId="9" xfId="0" applyNumberFormat="1" applyFont="1" applyFill="1" applyBorder="1" applyAlignment="1">
      <alignment vertical="center" wrapText="1"/>
    </xf>
    <xf numFmtId="0" fontId="20" fillId="15" borderId="8" xfId="0" applyFont="1" applyFill="1" applyBorder="1" applyAlignment="1">
      <alignment horizontal="center" vertical="center" wrapText="1"/>
    </xf>
    <xf numFmtId="0" fontId="25" fillId="15" borderId="5" xfId="0" applyFont="1" applyFill="1" applyBorder="1" applyAlignment="1">
      <alignment horizontal="center" vertical="center" wrapText="1"/>
    </xf>
    <xf numFmtId="0" fontId="18" fillId="15" borderId="9" xfId="0" applyFont="1" applyFill="1" applyBorder="1" applyAlignment="1">
      <alignment horizontal="center" vertical="center" wrapText="1"/>
    </xf>
    <xf numFmtId="166" fontId="10" fillId="16" borderId="10" xfId="0" applyNumberFormat="1" applyFont="1" applyFill="1" applyBorder="1" applyAlignment="1">
      <alignment horizontal="center" vertical="center"/>
    </xf>
    <xf numFmtId="1" fontId="23" fillId="16" borderId="27" xfId="0" applyNumberFormat="1" applyFont="1" applyFill="1" applyBorder="1" applyAlignment="1">
      <alignment horizontal="center" vertical="center"/>
    </xf>
    <xf numFmtId="164" fontId="27" fillId="16" borderId="7" xfId="0" applyNumberFormat="1" applyFont="1" applyFill="1" applyBorder="1" applyAlignment="1">
      <alignment horizontal="right" vertical="center" wrapText="1"/>
    </xf>
    <xf numFmtId="0" fontId="13" fillId="16" borderId="11" xfId="0" applyFont="1" applyFill="1" applyBorder="1" applyAlignment="1">
      <alignment vertical="center" wrapText="1"/>
    </xf>
    <xf numFmtId="0" fontId="6" fillId="16" borderId="6" xfId="0" applyFont="1" applyFill="1" applyBorder="1" applyAlignment="1">
      <alignment horizontal="center" vertical="center" wrapText="1"/>
    </xf>
    <xf numFmtId="0" fontId="25" fillId="16" borderId="4" xfId="0" applyFont="1" applyFill="1" applyBorder="1" applyAlignment="1">
      <alignment horizontal="center" vertical="center" wrapText="1"/>
    </xf>
    <xf numFmtId="166" fontId="10" fillId="17" borderId="7" xfId="0" applyNumberFormat="1" applyFont="1" applyFill="1" applyBorder="1" applyAlignment="1">
      <alignment horizontal="center" vertical="center"/>
    </xf>
    <xf numFmtId="3" fontId="23" fillId="17" borderId="27" xfId="0" applyNumberFormat="1" applyFont="1" applyFill="1" applyBorder="1" applyAlignment="1">
      <alignment horizontal="center" vertical="center"/>
    </xf>
    <xf numFmtId="164" fontId="27" fillId="17" borderId="10" xfId="0" applyNumberFormat="1" applyFont="1" applyFill="1" applyBorder="1" applyAlignment="1">
      <alignment horizontal="right" vertical="center" wrapText="1"/>
    </xf>
    <xf numFmtId="3" fontId="13" fillId="17" borderId="11" xfId="0" applyNumberFormat="1" applyFont="1" applyFill="1" applyBorder="1" applyAlignment="1">
      <alignment vertical="center" wrapText="1"/>
    </xf>
    <xf numFmtId="0" fontId="6" fillId="17" borderId="6" xfId="0" applyFont="1" applyFill="1" applyBorder="1" applyAlignment="1">
      <alignment horizontal="center" vertical="center" wrapText="1"/>
    </xf>
    <xf numFmtId="0" fontId="25" fillId="17" borderId="11" xfId="0" applyFont="1" applyFill="1" applyBorder="1" applyAlignment="1">
      <alignment horizontal="center" vertical="center" wrapText="1"/>
    </xf>
    <xf numFmtId="166" fontId="10" fillId="18" borderId="10" xfId="0" applyNumberFormat="1" applyFont="1" applyFill="1" applyBorder="1" applyAlignment="1">
      <alignment horizontal="center" vertical="center"/>
    </xf>
    <xf numFmtId="1" fontId="23" fillId="18" borderId="27" xfId="0" applyNumberFormat="1" applyFont="1" applyFill="1" applyBorder="1" applyAlignment="1">
      <alignment horizontal="center" vertical="center"/>
    </xf>
    <xf numFmtId="164" fontId="27" fillId="18" borderId="7" xfId="0" applyNumberFormat="1" applyFont="1" applyFill="1" applyBorder="1" applyAlignment="1">
      <alignment horizontal="right" vertical="center" wrapText="1"/>
    </xf>
    <xf numFmtId="0" fontId="13" fillId="18" borderId="11" xfId="0" applyFont="1" applyFill="1" applyBorder="1" applyAlignment="1">
      <alignment vertical="center" wrapText="1"/>
    </xf>
    <xf numFmtId="0" fontId="6" fillId="18" borderId="6" xfId="0" applyFont="1" applyFill="1" applyBorder="1" applyAlignment="1">
      <alignment horizontal="center" vertical="center" wrapText="1"/>
    </xf>
    <xf numFmtId="0" fontId="25" fillId="18" borderId="4" xfId="0" applyFont="1" applyFill="1" applyBorder="1" applyAlignment="1">
      <alignment horizontal="center" vertical="center" wrapText="1"/>
    </xf>
    <xf numFmtId="164" fontId="27" fillId="4" borderId="10" xfId="0" applyNumberFormat="1" applyFont="1" applyFill="1" applyBorder="1" applyAlignment="1">
      <alignment horizontal="right" vertical="center" wrapText="1"/>
    </xf>
    <xf numFmtId="0" fontId="13" fillId="4" borderId="5" xfId="0" applyFont="1" applyFill="1" applyBorder="1" applyAlignment="1">
      <alignment vertical="center" wrapText="1"/>
    </xf>
    <xf numFmtId="164" fontId="26" fillId="15" borderId="10" xfId="0" applyNumberFormat="1" applyFont="1" applyFill="1" applyBorder="1" applyAlignment="1">
      <alignment horizontal="right" vertical="center" wrapText="1"/>
    </xf>
    <xf numFmtId="164" fontId="26" fillId="14" borderId="10" xfId="0" applyNumberFormat="1" applyFont="1" applyFill="1" applyBorder="1" applyAlignment="1">
      <alignment horizontal="right" vertical="center" wrapText="1"/>
    </xf>
    <xf numFmtId="164" fontId="26" fillId="8" borderId="10" xfId="0" applyNumberFormat="1" applyFont="1" applyFill="1" applyBorder="1" applyAlignment="1">
      <alignment horizontal="right" vertical="center" wrapText="1"/>
    </xf>
    <xf numFmtId="166" fontId="10" fillId="19" borderId="7" xfId="0" applyNumberFormat="1" applyFont="1" applyFill="1" applyBorder="1" applyAlignment="1">
      <alignment horizontal="center" vertical="center"/>
    </xf>
    <xf numFmtId="3" fontId="23" fillId="19" borderId="27" xfId="0" applyNumberFormat="1" applyFont="1" applyFill="1" applyBorder="1" applyAlignment="1">
      <alignment horizontal="center" vertical="center"/>
    </xf>
    <xf numFmtId="164" fontId="27" fillId="19" borderId="10" xfId="0" applyNumberFormat="1" applyFont="1" applyFill="1" applyBorder="1" applyAlignment="1">
      <alignment horizontal="right" vertical="center" wrapText="1"/>
    </xf>
    <xf numFmtId="3" fontId="13" fillId="19" borderId="11" xfId="0" applyNumberFormat="1" applyFont="1" applyFill="1" applyBorder="1" applyAlignment="1">
      <alignment vertical="center" wrapText="1"/>
    </xf>
    <xf numFmtId="0" fontId="6" fillId="19" borderId="6" xfId="0" applyFont="1" applyFill="1" applyBorder="1" applyAlignment="1">
      <alignment horizontal="center" vertical="center" wrapText="1"/>
    </xf>
    <xf numFmtId="0" fontId="25" fillId="19" borderId="11" xfId="0" applyFont="1" applyFill="1" applyBorder="1" applyAlignment="1">
      <alignment horizontal="center" vertical="center" wrapText="1"/>
    </xf>
    <xf numFmtId="9" fontId="17" fillId="14" borderId="8" xfId="0" applyNumberFormat="1" applyFont="1" applyFill="1" applyBorder="1" applyAlignment="1">
      <alignment horizontal="center" vertical="center"/>
    </xf>
    <xf numFmtId="9" fontId="17" fillId="8" borderId="8" xfId="0" applyNumberFormat="1" applyFont="1" applyFill="1" applyBorder="1" applyAlignment="1">
      <alignment horizontal="center" vertical="center"/>
    </xf>
    <xf numFmtId="9" fontId="17" fillId="15" borderId="8" xfId="0" applyNumberFormat="1" applyFont="1" applyFill="1" applyBorder="1" applyAlignment="1">
      <alignment horizontal="center" vertical="center"/>
    </xf>
    <xf numFmtId="9" fontId="17" fillId="16" borderId="6" xfId="0" applyNumberFormat="1" applyFont="1" applyFill="1" applyBorder="1" applyAlignment="1">
      <alignment horizontal="center" vertical="center"/>
    </xf>
    <xf numFmtId="9" fontId="17" fillId="17" borderId="6" xfId="0" applyNumberFormat="1" applyFont="1" applyFill="1" applyBorder="1" applyAlignment="1">
      <alignment horizontal="center" vertical="center"/>
    </xf>
    <xf numFmtId="9" fontId="17" fillId="19" borderId="6" xfId="0" applyNumberFormat="1" applyFont="1" applyFill="1" applyBorder="1" applyAlignment="1">
      <alignment horizontal="center" vertical="center"/>
    </xf>
    <xf numFmtId="9" fontId="17" fillId="18" borderId="6" xfId="0" applyNumberFormat="1" applyFont="1" applyFill="1" applyBorder="1" applyAlignment="1">
      <alignment horizontal="center" vertical="center"/>
    </xf>
    <xf numFmtId="9" fontId="17" fillId="9" borderId="8" xfId="0" applyNumberFormat="1" applyFont="1" applyFill="1" applyBorder="1" applyAlignment="1">
      <alignment horizontal="center" vertical="center"/>
    </xf>
    <xf numFmtId="9" fontId="17" fillId="7" borderId="8" xfId="0" applyNumberFormat="1" applyFont="1" applyFill="1" applyBorder="1" applyAlignment="1">
      <alignment horizontal="center" vertical="center"/>
    </xf>
    <xf numFmtId="9" fontId="17" fillId="10" borderId="8" xfId="0" applyNumberFormat="1" applyFont="1" applyFill="1" applyBorder="1" applyAlignment="1">
      <alignment horizontal="center" vertical="center"/>
    </xf>
    <xf numFmtId="9" fontId="17" fillId="6" borderId="6" xfId="0" applyNumberFormat="1" applyFont="1" applyFill="1" applyBorder="1" applyAlignment="1">
      <alignment horizontal="center" vertical="center"/>
    </xf>
    <xf numFmtId="9" fontId="17" fillId="11" borderId="28" xfId="0" applyNumberFormat="1" applyFont="1" applyFill="1" applyBorder="1" applyAlignment="1">
      <alignment horizontal="center" vertical="center"/>
    </xf>
    <xf numFmtId="9" fontId="17" fillId="12" borderId="8" xfId="0" applyNumberFormat="1" applyFont="1" applyFill="1" applyBorder="1" applyAlignment="1">
      <alignment horizontal="center" vertical="center"/>
    </xf>
    <xf numFmtId="9" fontId="17" fillId="5" borderId="28" xfId="0" applyNumberFormat="1" applyFont="1" applyFill="1" applyBorder="1" applyAlignment="1">
      <alignment horizontal="center" vertical="center"/>
    </xf>
    <xf numFmtId="0" fontId="19" fillId="20" borderId="32" xfId="0" applyFont="1" applyFill="1" applyBorder="1" applyAlignment="1">
      <alignment horizontal="center" vertical="center"/>
    </xf>
    <xf numFmtId="0" fontId="18" fillId="8" borderId="9" xfId="0" applyFont="1" applyFill="1" applyBorder="1" applyAlignment="1">
      <alignment horizontal="center" vertical="center" wrapText="1"/>
    </xf>
    <xf numFmtId="0" fontId="17" fillId="8" borderId="9" xfId="0" applyFont="1" applyFill="1" applyBorder="1" applyAlignment="1">
      <alignment horizontal="center" vertical="center" wrapText="1"/>
    </xf>
    <xf numFmtId="0" fontId="17" fillId="15" borderId="9" xfId="0" applyFont="1" applyFill="1" applyBorder="1" applyAlignment="1">
      <alignment horizontal="center" vertical="center" wrapText="1"/>
    </xf>
    <xf numFmtId="0" fontId="18" fillId="16" borderId="8" xfId="0" applyFont="1" applyFill="1" applyBorder="1" applyAlignment="1">
      <alignment horizontal="center" vertical="center" wrapText="1"/>
    </xf>
    <xf numFmtId="0" fontId="18" fillId="17" borderId="8" xfId="0" applyFont="1" applyFill="1" applyBorder="1" applyAlignment="1">
      <alignment horizontal="center" vertical="center" wrapText="1"/>
    </xf>
    <xf numFmtId="0" fontId="18" fillId="19" borderId="8" xfId="0" applyFont="1" applyFill="1" applyBorder="1" applyAlignment="1">
      <alignment horizontal="center" vertical="center" wrapText="1"/>
    </xf>
    <xf numFmtId="0" fontId="18" fillId="18" borderId="8" xfId="0" applyFont="1" applyFill="1" applyBorder="1" applyAlignment="1">
      <alignment horizontal="center" vertical="center" wrapText="1"/>
    </xf>
    <xf numFmtId="0" fontId="18" fillId="18" borderId="6" xfId="0" applyFont="1" applyFill="1" applyBorder="1" applyAlignment="1">
      <alignment horizontal="center" vertical="center" wrapText="1"/>
    </xf>
    <xf numFmtId="0" fontId="18" fillId="9" borderId="8" xfId="0" applyFont="1" applyFill="1" applyBorder="1" applyAlignment="1">
      <alignment horizontal="center" vertical="center" wrapText="1"/>
    </xf>
    <xf numFmtId="0" fontId="18" fillId="7" borderId="8" xfId="0" applyFont="1" applyFill="1" applyBorder="1" applyAlignment="1">
      <alignment horizontal="center" vertical="center" wrapText="1"/>
    </xf>
    <xf numFmtId="0" fontId="18" fillId="10" borderId="8" xfId="0" applyFont="1" applyFill="1" applyBorder="1" applyAlignment="1">
      <alignment horizontal="center" vertical="center" wrapText="1"/>
    </xf>
    <xf numFmtId="0" fontId="18" fillId="6" borderId="6" xfId="0" applyFont="1" applyFill="1" applyBorder="1" applyAlignment="1">
      <alignment horizontal="center" vertical="center" wrapText="1"/>
    </xf>
    <xf numFmtId="0" fontId="18" fillId="11" borderId="28"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12" borderId="8" xfId="0" applyFont="1" applyFill="1" applyBorder="1" applyAlignment="1">
      <alignment horizontal="center" vertical="center" wrapText="1"/>
    </xf>
    <xf numFmtId="0" fontId="18" fillId="5" borderId="28" xfId="0" applyFont="1" applyFill="1" applyBorder="1" applyAlignment="1">
      <alignment horizontal="center" vertical="center" wrapText="1"/>
    </xf>
    <xf numFmtId="0" fontId="17" fillId="16" borderId="2" xfId="0" applyFont="1" applyFill="1" applyBorder="1" applyAlignment="1">
      <alignment horizontal="center" vertical="center" wrapText="1"/>
    </xf>
    <xf numFmtId="0" fontId="17" fillId="17" borderId="3" xfId="0" applyFont="1" applyFill="1" applyBorder="1" applyAlignment="1">
      <alignment horizontal="center" vertical="center" wrapText="1"/>
    </xf>
    <xf numFmtId="0" fontId="17" fillId="19" borderId="3" xfId="0" applyFont="1" applyFill="1" applyBorder="1" applyAlignment="1">
      <alignment horizontal="center" vertical="center" wrapText="1"/>
    </xf>
    <xf numFmtId="0" fontId="17" fillId="18" borderId="2" xfId="0" applyFont="1" applyFill="1" applyBorder="1" applyAlignment="1">
      <alignment horizontal="center" vertical="center" wrapText="1"/>
    </xf>
    <xf numFmtId="0" fontId="17" fillId="9" borderId="3" xfId="0" applyFont="1" applyFill="1" applyBorder="1" applyAlignment="1">
      <alignment horizontal="center" vertical="center" wrapText="1"/>
    </xf>
    <xf numFmtId="0" fontId="17" fillId="7" borderId="3" xfId="0" applyFont="1" applyFill="1" applyBorder="1" applyAlignment="1">
      <alignment horizontal="center" vertical="center" wrapText="1"/>
    </xf>
    <xf numFmtId="0" fontId="17" fillId="10" borderId="3" xfId="0" applyFont="1" applyFill="1" applyBorder="1" applyAlignment="1">
      <alignment horizontal="center" vertical="center" wrapText="1"/>
    </xf>
    <xf numFmtId="0" fontId="17" fillId="6" borderId="2" xfId="0" applyFont="1" applyFill="1" applyBorder="1" applyAlignment="1">
      <alignment horizontal="center" vertical="center" wrapText="1"/>
    </xf>
    <xf numFmtId="0" fontId="17" fillId="11" borderId="29" xfId="0" applyFont="1" applyFill="1" applyBorder="1" applyAlignment="1">
      <alignment horizontal="center" vertical="center" wrapText="1"/>
    </xf>
    <xf numFmtId="0" fontId="17" fillId="4" borderId="8"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5" borderId="29" xfId="0" applyFont="1" applyFill="1" applyBorder="1" applyAlignment="1">
      <alignment horizontal="center" vertical="center" wrapText="1"/>
    </xf>
    <xf numFmtId="0" fontId="7" fillId="0" borderId="43" xfId="0" applyFont="1" applyBorder="1" applyAlignment="1">
      <alignment horizontal="left" vertical="center" wrapText="1"/>
    </xf>
    <xf numFmtId="0" fontId="6" fillId="0" borderId="44" xfId="0" applyFont="1" applyBorder="1" applyAlignment="1">
      <alignment horizontal="left" vertical="center"/>
    </xf>
    <xf numFmtId="0" fontId="6" fillId="0" borderId="45" xfId="0" applyFont="1" applyBorder="1" applyAlignment="1">
      <alignment horizontal="left" vertical="center"/>
    </xf>
    <xf numFmtId="0" fontId="6" fillId="0" borderId="34" xfId="0" applyFont="1" applyBorder="1" applyAlignment="1">
      <alignment horizontal="left" vertical="center" wrapText="1"/>
    </xf>
    <xf numFmtId="0" fontId="20" fillId="0" borderId="19" xfId="0" applyFont="1" applyBorder="1" applyAlignment="1">
      <alignment horizontal="left" vertical="center"/>
    </xf>
    <xf numFmtId="0" fontId="20" fillId="0" borderId="35" xfId="0" applyFont="1" applyBorder="1" applyAlignment="1">
      <alignment horizontal="left" vertical="center"/>
    </xf>
    <xf numFmtId="0" fontId="6" fillId="0" borderId="19" xfId="0" applyFont="1" applyBorder="1" applyAlignment="1">
      <alignment horizontal="left" vertical="center"/>
    </xf>
    <xf numFmtId="0" fontId="6" fillId="0" borderId="35" xfId="0" applyFont="1" applyBorder="1" applyAlignment="1">
      <alignment horizontal="left" vertical="center"/>
    </xf>
    <xf numFmtId="0" fontId="7" fillId="0" borderId="34" xfId="0" applyFont="1" applyBorder="1" applyAlignment="1">
      <alignment horizontal="left" vertical="center" wrapText="1"/>
    </xf>
    <xf numFmtId="0" fontId="6" fillId="2" borderId="34" xfId="0" applyFont="1" applyFill="1" applyBorder="1" applyAlignment="1">
      <alignment horizontal="left" vertical="center" wrapText="1"/>
    </xf>
    <xf numFmtId="0" fontId="6" fillId="2" borderId="19" xfId="0" applyFont="1" applyFill="1" applyBorder="1" applyAlignment="1">
      <alignment horizontal="left" vertical="center"/>
    </xf>
    <xf numFmtId="0" fontId="6" fillId="2" borderId="35" xfId="0" applyFont="1" applyFill="1" applyBorder="1" applyAlignment="1">
      <alignment horizontal="left" vertical="center"/>
    </xf>
    <xf numFmtId="0" fontId="16" fillId="3" borderId="10"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24" fillId="0" borderId="16" xfId="0" applyFont="1" applyBorder="1" applyAlignment="1">
      <alignment horizontal="center" vertical="center" wrapText="1"/>
    </xf>
    <xf numFmtId="0" fontId="24" fillId="0" borderId="18"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28" fillId="13" borderId="13" xfId="0" applyFont="1" applyFill="1" applyBorder="1" applyAlignment="1">
      <alignment horizontal="center" vertical="center"/>
    </xf>
    <xf numFmtId="0" fontId="28" fillId="13" borderId="14" xfId="0" applyFont="1" applyFill="1" applyBorder="1" applyAlignment="1">
      <alignment horizontal="center" vertical="center"/>
    </xf>
    <xf numFmtId="0" fontId="28" fillId="13" borderId="1" xfId="0" applyFont="1" applyFill="1" applyBorder="1" applyAlignment="1">
      <alignment horizontal="center" vertical="center"/>
    </xf>
    <xf numFmtId="0" fontId="3" fillId="0" borderId="33" xfId="0" applyFont="1" applyBorder="1" applyAlignment="1">
      <alignment horizontal="center" vertical="center" wrapText="1"/>
    </xf>
    <xf numFmtId="0" fontId="3" fillId="0" borderId="38" xfId="0" applyFont="1" applyBorder="1" applyAlignment="1">
      <alignment horizontal="center" vertical="center" wrapText="1"/>
    </xf>
    <xf numFmtId="0" fontId="5" fillId="0" borderId="25" xfId="0" applyFont="1" applyBorder="1" applyAlignment="1">
      <alignment horizontal="center" vertical="center" textRotation="90" wrapText="1"/>
    </xf>
    <xf numFmtId="0" fontId="5" fillId="0" borderId="13" xfId="0" applyFont="1" applyBorder="1" applyAlignment="1">
      <alignment horizontal="center" vertical="center" textRotation="90"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165" fontId="4" fillId="0" borderId="21" xfId="0" applyNumberFormat="1" applyFont="1" applyBorder="1" applyAlignment="1">
      <alignment horizontal="center" vertical="center" wrapText="1"/>
    </xf>
    <xf numFmtId="165" fontId="5" fillId="0" borderId="22" xfId="0" applyNumberFormat="1" applyFont="1" applyBorder="1" applyAlignment="1">
      <alignment horizontal="center" vertical="center" wrapText="1"/>
    </xf>
    <xf numFmtId="0" fontId="17" fillId="0" borderId="23" xfId="0" applyFont="1" applyBorder="1" applyAlignment="1">
      <alignment horizontal="center" vertical="center" wrapText="1"/>
    </xf>
    <xf numFmtId="0" fontId="17" fillId="0" borderId="24" xfId="0" applyFont="1" applyBorder="1" applyAlignment="1">
      <alignment horizontal="center" vertical="center" wrapText="1"/>
    </xf>
    <xf numFmtId="0" fontId="31" fillId="13" borderId="39" xfId="0" applyFont="1" applyFill="1" applyBorder="1" applyAlignment="1">
      <alignment horizontal="center" vertical="center" wrapText="1"/>
    </xf>
    <xf numFmtId="0" fontId="31" fillId="13" borderId="20" xfId="0" applyFont="1" applyFill="1" applyBorder="1" applyAlignment="1">
      <alignment horizontal="center" vertical="center" wrapText="1"/>
    </xf>
    <xf numFmtId="0" fontId="31" fillId="13" borderId="40" xfId="0" applyFont="1" applyFill="1" applyBorder="1" applyAlignment="1">
      <alignment horizontal="center" vertical="center" wrapText="1"/>
    </xf>
    <xf numFmtId="0" fontId="6" fillId="0" borderId="41" xfId="0" applyFont="1" applyBorder="1" applyAlignment="1">
      <alignment horizontal="left" wrapText="1"/>
    </xf>
    <xf numFmtId="0" fontId="6" fillId="0" borderId="15" xfId="0" applyFont="1" applyBorder="1" applyAlignment="1">
      <alignment horizontal="left"/>
    </xf>
    <xf numFmtId="0" fontId="6" fillId="0" borderId="42" xfId="0" applyFont="1" applyBorder="1" applyAlignment="1">
      <alignment horizontal="left"/>
    </xf>
  </cellXfs>
  <cellStyles count="7">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 name="Normal 7" xfId="6" xr:uid="{00000000-0005-0000-0000-000006000000}"/>
  </cellStyles>
  <dxfs count="0"/>
  <tableStyles count="0" defaultTableStyle="TableStyleMedium9" defaultPivotStyle="PivotStyleLight16"/>
  <colors>
    <mruColors>
      <color rgb="FFB7DEE7"/>
      <color rgb="FFA0D4E0"/>
      <color rgb="FFC9E6ED"/>
      <color rgb="FFFFFA00"/>
      <color rgb="FFFFFF33"/>
      <color rgb="FFFFFF65"/>
      <color rgb="FFFFFF99"/>
      <color rgb="FFFFFFCC"/>
      <color rgb="FF66FFFF"/>
      <color rgb="FF33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52"/>
  <sheetViews>
    <sheetView showGridLines="0" tabSelected="1" topLeftCell="A4" zoomScale="75" zoomScaleNormal="75" zoomScaleSheetLayoutView="100" workbookViewId="0">
      <selection activeCell="D3" sqref="D3:D4"/>
    </sheetView>
  </sheetViews>
  <sheetFormatPr defaultColWidth="9.109375" defaultRowHeight="13.2" x14ac:dyDescent="0.25"/>
  <cols>
    <col min="1" max="1" width="5.5546875" style="1" customWidth="1"/>
    <col min="2" max="2" width="37.88671875" style="1" customWidth="1"/>
    <col min="3" max="3" width="32.33203125" style="1" customWidth="1"/>
    <col min="4" max="4" width="17.44140625" style="1" bestFit="1" customWidth="1"/>
    <col min="5" max="5" width="10.109375" style="1" bestFit="1" customWidth="1"/>
    <col min="6" max="6" width="16.33203125" style="3" bestFit="1" customWidth="1"/>
    <col min="7" max="7" width="8" style="4" bestFit="1" customWidth="1"/>
    <col min="8" max="8" width="18" style="4" bestFit="1" customWidth="1"/>
    <col min="9" max="9" width="11.44140625" style="4" customWidth="1"/>
    <col min="10" max="10" width="9.6640625" style="1" bestFit="1" customWidth="1"/>
    <col min="11" max="11" width="5.33203125" style="1" hidden="1" customWidth="1"/>
    <col min="12" max="16384" width="9.109375" style="1"/>
  </cols>
  <sheetData>
    <row r="1" spans="1:10" ht="52.5" customHeight="1" x14ac:dyDescent="0.25">
      <c r="A1" s="161" t="s">
        <v>51</v>
      </c>
      <c r="B1" s="162"/>
      <c r="C1" s="162"/>
      <c r="D1" s="162"/>
      <c r="E1" s="162"/>
      <c r="F1" s="162"/>
      <c r="G1" s="162"/>
      <c r="H1" s="162"/>
      <c r="I1" s="162"/>
      <c r="J1" s="163"/>
    </row>
    <row r="2" spans="1:10" ht="30" customHeight="1" thickBot="1" x14ac:dyDescent="0.3">
      <c r="A2" s="170" t="s">
        <v>71</v>
      </c>
      <c r="B2" s="171"/>
      <c r="C2" s="171"/>
      <c r="D2" s="171"/>
      <c r="E2" s="171"/>
      <c r="F2" s="171"/>
      <c r="G2" s="171"/>
      <c r="H2" s="171"/>
      <c r="I2" s="171"/>
      <c r="J2" s="172"/>
    </row>
    <row r="3" spans="1:10" ht="39" customHeight="1" x14ac:dyDescent="0.25">
      <c r="A3" s="175" t="s">
        <v>13</v>
      </c>
      <c r="B3" s="181" t="s">
        <v>6</v>
      </c>
      <c r="C3" s="177" t="s">
        <v>7</v>
      </c>
      <c r="D3" s="183" t="s">
        <v>29</v>
      </c>
      <c r="E3" s="164" t="s">
        <v>18</v>
      </c>
      <c r="F3" s="166" t="s">
        <v>76</v>
      </c>
      <c r="G3" s="167"/>
      <c r="H3" s="185" t="s">
        <v>28</v>
      </c>
      <c r="I3" s="173" t="s">
        <v>11</v>
      </c>
      <c r="J3" s="179" t="s">
        <v>12</v>
      </c>
    </row>
    <row r="4" spans="1:10" ht="28.5" customHeight="1" thickBot="1" x14ac:dyDescent="0.3">
      <c r="A4" s="176"/>
      <c r="B4" s="182"/>
      <c r="C4" s="178"/>
      <c r="D4" s="184"/>
      <c r="E4" s="165"/>
      <c r="F4" s="168"/>
      <c r="G4" s="169"/>
      <c r="H4" s="186"/>
      <c r="I4" s="174"/>
      <c r="J4" s="180"/>
    </row>
    <row r="5" spans="1:10" s="8" customFormat="1" ht="35.1" customHeight="1" x14ac:dyDescent="0.3">
      <c r="A5" s="120">
        <v>1</v>
      </c>
      <c r="B5" s="63" t="s">
        <v>78</v>
      </c>
      <c r="C5" s="64" t="s">
        <v>17</v>
      </c>
      <c r="D5" s="65">
        <f>(F5*1000)/(8250*1.07)</f>
        <v>1.1232322175021241</v>
      </c>
      <c r="E5" s="66">
        <f>+(D5/$D$5)*100</f>
        <v>100</v>
      </c>
      <c r="F5" s="98">
        <v>9.9153324000000005</v>
      </c>
      <c r="G5" s="67" t="s">
        <v>15</v>
      </c>
      <c r="H5" s="68" t="s">
        <v>52</v>
      </c>
      <c r="I5" s="69" t="s">
        <v>14</v>
      </c>
      <c r="J5" s="106">
        <v>1.07</v>
      </c>
    </row>
    <row r="6" spans="1:10" s="8" customFormat="1" ht="35.1" customHeight="1" x14ac:dyDescent="0.3">
      <c r="A6" s="120">
        <v>2</v>
      </c>
      <c r="B6" s="63" t="s">
        <v>78</v>
      </c>
      <c r="C6" s="64" t="s">
        <v>72</v>
      </c>
      <c r="D6" s="65">
        <f>(F6*1000)/(8250*1.07)</f>
        <v>1.129478878504673</v>
      </c>
      <c r="E6" s="66">
        <f t="shared" ref="E6:E41" si="0">+(D6/$D$5)*100</f>
        <v>100.55613264160463</v>
      </c>
      <c r="F6" s="98">
        <v>9.9704747999999999</v>
      </c>
      <c r="G6" s="67" t="s">
        <v>15</v>
      </c>
      <c r="H6" s="68" t="s">
        <v>53</v>
      </c>
      <c r="I6" s="69" t="s">
        <v>14</v>
      </c>
      <c r="J6" s="106">
        <v>1.07</v>
      </c>
    </row>
    <row r="7" spans="1:10" s="8" customFormat="1" ht="35.1" customHeight="1" x14ac:dyDescent="0.3">
      <c r="A7" s="120">
        <v>3</v>
      </c>
      <c r="B7" s="63" t="s">
        <v>78</v>
      </c>
      <c r="C7" s="64" t="s">
        <v>67</v>
      </c>
      <c r="D7" s="65">
        <f t="shared" ref="D7:D17" si="1">(F7*1000)/(8250*1.07)</f>
        <v>1.1424353440951571</v>
      </c>
      <c r="E7" s="66">
        <f t="shared" si="0"/>
        <v>101.70963103566754</v>
      </c>
      <c r="F7" s="98">
        <v>10.084847999999999</v>
      </c>
      <c r="G7" s="67" t="s">
        <v>15</v>
      </c>
      <c r="H7" s="68" t="s">
        <v>54</v>
      </c>
      <c r="I7" s="69" t="s">
        <v>14</v>
      </c>
      <c r="J7" s="106">
        <v>1.07</v>
      </c>
    </row>
    <row r="8" spans="1:10" s="8" customFormat="1" ht="35.1" customHeight="1" x14ac:dyDescent="0.3">
      <c r="A8" s="120">
        <v>4</v>
      </c>
      <c r="B8" s="63" t="s">
        <v>78</v>
      </c>
      <c r="C8" s="64" t="s">
        <v>73</v>
      </c>
      <c r="D8" s="65">
        <f>(F8*1000)/(8250*1.07)</f>
        <v>1.1434354007363352</v>
      </c>
      <c r="E8" s="66">
        <f t="shared" si="0"/>
        <v>101.79866486372156</v>
      </c>
      <c r="F8" s="98">
        <v>10.093676</v>
      </c>
      <c r="G8" s="67" t="s">
        <v>15</v>
      </c>
      <c r="H8" s="68" t="s">
        <v>55</v>
      </c>
      <c r="I8" s="69" t="s">
        <v>14</v>
      </c>
      <c r="J8" s="106">
        <v>1.07</v>
      </c>
    </row>
    <row r="9" spans="1:10" s="8" customFormat="1" ht="35.1" customHeight="1" x14ac:dyDescent="0.3">
      <c r="A9" s="120">
        <v>5</v>
      </c>
      <c r="B9" s="63" t="s">
        <v>78</v>
      </c>
      <c r="C9" s="64" t="s">
        <v>74</v>
      </c>
      <c r="D9" s="65">
        <f t="shared" ref="D9" si="2">(F9*1000)/(8250*1.07)</f>
        <v>1.1529143018974795</v>
      </c>
      <c r="E9" s="66">
        <f t="shared" si="0"/>
        <v>102.64255992063363</v>
      </c>
      <c r="F9" s="98">
        <v>10.177351</v>
      </c>
      <c r="G9" s="67" t="s">
        <v>15</v>
      </c>
      <c r="H9" s="68" t="s">
        <v>56</v>
      </c>
      <c r="I9" s="69" t="s">
        <v>14</v>
      </c>
      <c r="J9" s="106">
        <v>1.07</v>
      </c>
    </row>
    <row r="10" spans="1:10" s="8" customFormat="1" ht="35.1" customHeight="1" x14ac:dyDescent="0.3">
      <c r="A10" s="120">
        <v>6</v>
      </c>
      <c r="B10" s="63" t="s">
        <v>79</v>
      </c>
      <c r="C10" s="64" t="s">
        <v>24</v>
      </c>
      <c r="D10" s="65">
        <f t="shared" si="1"/>
        <v>1.1533428490512603</v>
      </c>
      <c r="E10" s="66">
        <f t="shared" si="0"/>
        <v>102.68071295320367</v>
      </c>
      <c r="F10" s="98">
        <v>10.181134</v>
      </c>
      <c r="G10" s="67" t="s">
        <v>15</v>
      </c>
      <c r="H10" s="68" t="s">
        <v>41</v>
      </c>
      <c r="I10" s="69" t="s">
        <v>14</v>
      </c>
      <c r="J10" s="106">
        <v>1.07</v>
      </c>
    </row>
    <row r="11" spans="1:10" s="8" customFormat="1" ht="35.1" customHeight="1" x14ac:dyDescent="0.3">
      <c r="A11" s="120">
        <v>7</v>
      </c>
      <c r="B11" s="63" t="s">
        <v>80</v>
      </c>
      <c r="C11" s="64" t="s">
        <v>17</v>
      </c>
      <c r="D11" s="65">
        <f t="shared" ref="D11:D16" si="3">(F11*1000)/(8250*1.07)</f>
        <v>1.1542179552534693</v>
      </c>
      <c r="E11" s="66">
        <f t="shared" si="0"/>
        <v>102.75862259544621</v>
      </c>
      <c r="F11" s="98">
        <v>10.188859000000001</v>
      </c>
      <c r="G11" s="67" t="s">
        <v>15</v>
      </c>
      <c r="H11" s="68" t="s">
        <v>42</v>
      </c>
      <c r="I11" s="69" t="s">
        <v>14</v>
      </c>
      <c r="J11" s="106">
        <v>1.07</v>
      </c>
    </row>
    <row r="12" spans="1:10" s="8" customFormat="1" ht="35.1" customHeight="1" x14ac:dyDescent="0.3">
      <c r="A12" s="120">
        <v>8</v>
      </c>
      <c r="B12" s="121" t="s">
        <v>78</v>
      </c>
      <c r="C12" s="14" t="s">
        <v>16</v>
      </c>
      <c r="D12" s="15">
        <f t="shared" si="3"/>
        <v>1.1639823279524215</v>
      </c>
      <c r="E12" s="16">
        <f t="shared" si="0"/>
        <v>103.62793283662381</v>
      </c>
      <c r="F12" s="99">
        <v>10.275054000000001</v>
      </c>
      <c r="G12" s="32" t="s">
        <v>15</v>
      </c>
      <c r="H12" s="25" t="s">
        <v>43</v>
      </c>
      <c r="I12" s="45" t="s">
        <v>14</v>
      </c>
      <c r="J12" s="107">
        <v>1.07</v>
      </c>
    </row>
    <row r="13" spans="1:10" s="8" customFormat="1" ht="35.1" customHeight="1" x14ac:dyDescent="0.3">
      <c r="A13" s="120">
        <v>9</v>
      </c>
      <c r="B13" s="121" t="s">
        <v>81</v>
      </c>
      <c r="C13" s="14" t="s">
        <v>23</v>
      </c>
      <c r="D13" s="15">
        <f t="shared" si="3"/>
        <v>1.1772113508920985</v>
      </c>
      <c r="E13" s="16">
        <f t="shared" si="0"/>
        <v>104.80569668042597</v>
      </c>
      <c r="F13" s="99">
        <v>10.391833199999999</v>
      </c>
      <c r="G13" s="32" t="s">
        <v>15</v>
      </c>
      <c r="H13" s="25" t="s">
        <v>57</v>
      </c>
      <c r="I13" s="45" t="s">
        <v>14</v>
      </c>
      <c r="J13" s="107">
        <v>1.07</v>
      </c>
    </row>
    <row r="14" spans="1:10" s="8" customFormat="1" ht="35.1" customHeight="1" x14ac:dyDescent="0.3">
      <c r="A14" s="120">
        <v>10</v>
      </c>
      <c r="B14" s="121" t="s">
        <v>80</v>
      </c>
      <c r="C14" s="14" t="s">
        <v>72</v>
      </c>
      <c r="D14" s="15">
        <f t="shared" si="3"/>
        <v>1.1967072897196263</v>
      </c>
      <c r="E14" s="16">
        <f t="shared" si="0"/>
        <v>106.54139643366874</v>
      </c>
      <c r="F14" s="99">
        <v>10.5639336</v>
      </c>
      <c r="G14" s="32" t="s">
        <v>15</v>
      </c>
      <c r="H14" s="25" t="s">
        <v>32</v>
      </c>
      <c r="I14" s="45" t="s">
        <v>14</v>
      </c>
      <c r="J14" s="107">
        <v>1.07</v>
      </c>
    </row>
    <row r="15" spans="1:10" s="8" customFormat="1" ht="35.1" customHeight="1" x14ac:dyDescent="0.3">
      <c r="A15" s="120">
        <v>11</v>
      </c>
      <c r="B15" s="121" t="s">
        <v>80</v>
      </c>
      <c r="C15" s="14" t="s">
        <v>74</v>
      </c>
      <c r="D15" s="15">
        <f t="shared" si="3"/>
        <v>1.2193400169923534</v>
      </c>
      <c r="E15" s="16">
        <f t="shared" si="0"/>
        <v>108.55636065211489</v>
      </c>
      <c r="F15" s="99">
        <v>10.763724</v>
      </c>
      <c r="G15" s="32" t="s">
        <v>15</v>
      </c>
      <c r="H15" s="25" t="s">
        <v>58</v>
      </c>
      <c r="I15" s="45" t="s">
        <v>14</v>
      </c>
      <c r="J15" s="107">
        <v>1.07</v>
      </c>
    </row>
    <row r="16" spans="1:10" s="8" customFormat="1" ht="35.1" customHeight="1" x14ac:dyDescent="0.3">
      <c r="A16" s="120">
        <v>12</v>
      </c>
      <c r="B16" s="122" t="s">
        <v>82</v>
      </c>
      <c r="C16" s="14" t="s">
        <v>24</v>
      </c>
      <c r="D16" s="15">
        <f t="shared" si="3"/>
        <v>1.2523379212687624</v>
      </c>
      <c r="E16" s="16">
        <f t="shared" si="0"/>
        <v>111.49412398922702</v>
      </c>
      <c r="F16" s="99">
        <v>11.055013000000001</v>
      </c>
      <c r="G16" s="32" t="s">
        <v>15</v>
      </c>
      <c r="H16" s="25" t="s">
        <v>59</v>
      </c>
      <c r="I16" s="45" t="s">
        <v>14</v>
      </c>
      <c r="J16" s="107">
        <v>1.07</v>
      </c>
    </row>
    <row r="17" spans="1:10" s="8" customFormat="1" ht="35.1" customHeight="1" x14ac:dyDescent="0.3">
      <c r="A17" s="120">
        <v>13</v>
      </c>
      <c r="B17" s="121" t="s">
        <v>80</v>
      </c>
      <c r="C17" s="14" t="s">
        <v>67</v>
      </c>
      <c r="D17" s="15">
        <f t="shared" si="1"/>
        <v>1.2700197790994054</v>
      </c>
      <c r="E17" s="16">
        <f t="shared" si="0"/>
        <v>113.06831831477481</v>
      </c>
      <c r="F17" s="99">
        <v>11.211099600000001</v>
      </c>
      <c r="G17" s="32" t="s">
        <v>15</v>
      </c>
      <c r="H17" s="25" t="s">
        <v>60</v>
      </c>
      <c r="I17" s="45" t="s">
        <v>14</v>
      </c>
      <c r="J17" s="107">
        <v>1.07</v>
      </c>
    </row>
    <row r="18" spans="1:10" s="8" customFormat="1" ht="35.1" customHeight="1" x14ac:dyDescent="0.3">
      <c r="A18" s="120">
        <v>14</v>
      </c>
      <c r="B18" s="121" t="s">
        <v>80</v>
      </c>
      <c r="C18" s="14" t="s">
        <v>23</v>
      </c>
      <c r="D18" s="15">
        <f>(F18*1000)/(8250*1.07)</f>
        <v>1.2706406117247238</v>
      </c>
      <c r="E18" s="16">
        <f t="shared" si="0"/>
        <v>113.12359028931797</v>
      </c>
      <c r="F18" s="99">
        <v>11.216579999999999</v>
      </c>
      <c r="G18" s="32" t="s">
        <v>15</v>
      </c>
      <c r="H18" s="25" t="s">
        <v>61</v>
      </c>
      <c r="I18" s="45" t="s">
        <v>14</v>
      </c>
      <c r="J18" s="107">
        <v>1.07</v>
      </c>
    </row>
    <row r="19" spans="1:10" s="8" customFormat="1" ht="35.1" customHeight="1" x14ac:dyDescent="0.3">
      <c r="A19" s="120">
        <v>15</v>
      </c>
      <c r="B19" s="121" t="s">
        <v>80</v>
      </c>
      <c r="C19" s="14" t="s">
        <v>73</v>
      </c>
      <c r="D19" s="15">
        <f t="shared" ref="D19:D27" si="4">(F19*1000)/(8250*1.07)</f>
        <v>1.2825963183234212</v>
      </c>
      <c r="E19" s="16">
        <f t="shared" si="0"/>
        <v>114.18799232590528</v>
      </c>
      <c r="F19" s="99">
        <v>11.322119000000001</v>
      </c>
      <c r="G19" s="32" t="s">
        <v>15</v>
      </c>
      <c r="H19" s="25" t="s">
        <v>62</v>
      </c>
      <c r="I19" s="45" t="s">
        <v>14</v>
      </c>
      <c r="J19" s="107">
        <v>1.07</v>
      </c>
    </row>
    <row r="20" spans="1:10" s="8" customFormat="1" ht="35.1" customHeight="1" x14ac:dyDescent="0.3">
      <c r="A20" s="120">
        <v>16</v>
      </c>
      <c r="B20" s="121" t="s">
        <v>21</v>
      </c>
      <c r="C20" s="14" t="s">
        <v>16</v>
      </c>
      <c r="D20" s="15">
        <f t="shared" si="4"/>
        <v>1.3031501104502972</v>
      </c>
      <c r="E20" s="16">
        <f t="shared" si="0"/>
        <v>116.01787147347676</v>
      </c>
      <c r="F20" s="99">
        <v>11.503557599999999</v>
      </c>
      <c r="G20" s="32" t="s">
        <v>15</v>
      </c>
      <c r="H20" s="25" t="s">
        <v>63</v>
      </c>
      <c r="I20" s="45" t="s">
        <v>14</v>
      </c>
      <c r="J20" s="107">
        <v>1.07</v>
      </c>
    </row>
    <row r="21" spans="1:10" s="8" customFormat="1" ht="35.1" customHeight="1" x14ac:dyDescent="0.3">
      <c r="A21" s="120">
        <v>17</v>
      </c>
      <c r="B21" s="76" t="s">
        <v>83</v>
      </c>
      <c r="C21" s="70" t="s">
        <v>72</v>
      </c>
      <c r="D21" s="71">
        <f t="shared" si="4"/>
        <v>1.3531867459643161</v>
      </c>
      <c r="E21" s="72">
        <f t="shared" si="0"/>
        <v>120.47257235672704</v>
      </c>
      <c r="F21" s="97">
        <v>11.945256000000001</v>
      </c>
      <c r="G21" s="73" t="s">
        <v>15</v>
      </c>
      <c r="H21" s="74" t="s">
        <v>64</v>
      </c>
      <c r="I21" s="75" t="s">
        <v>14</v>
      </c>
      <c r="J21" s="108">
        <v>1.07</v>
      </c>
    </row>
    <row r="22" spans="1:10" s="8" customFormat="1" ht="35.1" customHeight="1" x14ac:dyDescent="0.3">
      <c r="A22" s="120">
        <v>18</v>
      </c>
      <c r="B22" s="76" t="s">
        <v>83</v>
      </c>
      <c r="C22" s="70" t="s">
        <v>17</v>
      </c>
      <c r="D22" s="71">
        <f>(F22*1000)/(8250*1.07)</f>
        <v>1.3653613140753329</v>
      </c>
      <c r="E22" s="72">
        <f t="shared" si="0"/>
        <v>121.55645936791792</v>
      </c>
      <c r="F22" s="97">
        <v>12.052727000000001</v>
      </c>
      <c r="G22" s="73" t="s">
        <v>15</v>
      </c>
      <c r="H22" s="74" t="s">
        <v>44</v>
      </c>
      <c r="I22" s="75" t="s">
        <v>14</v>
      </c>
      <c r="J22" s="108">
        <v>1.07</v>
      </c>
    </row>
    <row r="23" spans="1:10" s="2" customFormat="1" ht="35.1" customHeight="1" x14ac:dyDescent="0.3">
      <c r="A23" s="120">
        <v>19</v>
      </c>
      <c r="B23" s="76" t="s">
        <v>83</v>
      </c>
      <c r="C23" s="70" t="s">
        <v>73</v>
      </c>
      <c r="D23" s="71">
        <f>(F23*1000)/(8250*1.07)</f>
        <v>1.4043671481166808</v>
      </c>
      <c r="E23" s="72">
        <f t="shared" si="0"/>
        <v>125.02910139452308</v>
      </c>
      <c r="F23" s="97">
        <v>12.397050999999999</v>
      </c>
      <c r="G23" s="73" t="s">
        <v>15</v>
      </c>
      <c r="H23" s="74" t="s">
        <v>65</v>
      </c>
      <c r="I23" s="75" t="s">
        <v>14</v>
      </c>
      <c r="J23" s="108">
        <v>1.07</v>
      </c>
    </row>
    <row r="24" spans="1:10" s="2" customFormat="1" ht="35.1" customHeight="1" x14ac:dyDescent="0.3">
      <c r="A24" s="120">
        <v>20</v>
      </c>
      <c r="B24" s="76" t="s">
        <v>83</v>
      </c>
      <c r="C24" s="70" t="s">
        <v>74</v>
      </c>
      <c r="D24" s="71">
        <f t="shared" ref="D24" si="5">(F24*1000)/(8250*1.07)</f>
        <v>1.4163705465873691</v>
      </c>
      <c r="E24" s="72">
        <f t="shared" si="0"/>
        <v>126.09774938054524</v>
      </c>
      <c r="F24" s="97">
        <v>12.503011000000001</v>
      </c>
      <c r="G24" s="73" t="s">
        <v>15</v>
      </c>
      <c r="H24" s="74" t="s">
        <v>66</v>
      </c>
      <c r="I24" s="75" t="s">
        <v>14</v>
      </c>
      <c r="J24" s="108">
        <v>1.07</v>
      </c>
    </row>
    <row r="25" spans="1:10" s="2" customFormat="1" ht="35.1" customHeight="1" x14ac:dyDescent="0.3">
      <c r="A25" s="120">
        <v>21</v>
      </c>
      <c r="B25" s="76" t="s">
        <v>83</v>
      </c>
      <c r="C25" s="70" t="s">
        <v>23</v>
      </c>
      <c r="D25" s="71">
        <f t="shared" si="4"/>
        <v>1.4284457660719343</v>
      </c>
      <c r="E25" s="72">
        <f t="shared" si="0"/>
        <v>127.17279150419607</v>
      </c>
      <c r="F25" s="97">
        <v>12.609605</v>
      </c>
      <c r="G25" s="73" t="s">
        <v>15</v>
      </c>
      <c r="H25" s="74" t="s">
        <v>45</v>
      </c>
      <c r="I25" s="75" t="s">
        <v>14</v>
      </c>
      <c r="J25" s="108">
        <v>1.07</v>
      </c>
    </row>
    <row r="26" spans="1:10" s="2" customFormat="1" ht="35.1" customHeight="1" x14ac:dyDescent="0.3">
      <c r="A26" s="120">
        <v>22</v>
      </c>
      <c r="B26" s="123" t="s">
        <v>84</v>
      </c>
      <c r="C26" s="70" t="s">
        <v>24</v>
      </c>
      <c r="D26" s="71">
        <f t="shared" si="4"/>
        <v>1.4461805720758991</v>
      </c>
      <c r="E26" s="72">
        <f t="shared" si="0"/>
        <v>128.75169974130165</v>
      </c>
      <c r="F26" s="97">
        <v>12.766159</v>
      </c>
      <c r="G26" s="73" t="s">
        <v>15</v>
      </c>
      <c r="H26" s="74" t="s">
        <v>46</v>
      </c>
      <c r="I26" s="75" t="s">
        <v>14</v>
      </c>
      <c r="J26" s="108">
        <v>1.07</v>
      </c>
    </row>
    <row r="27" spans="1:10" s="2" customFormat="1" ht="35.1" customHeight="1" x14ac:dyDescent="0.3">
      <c r="A27" s="120">
        <v>23</v>
      </c>
      <c r="B27" s="76" t="s">
        <v>22</v>
      </c>
      <c r="C27" s="70" t="s">
        <v>16</v>
      </c>
      <c r="D27" s="71">
        <f t="shared" si="4"/>
        <v>1.4796756726139906</v>
      </c>
      <c r="E27" s="72">
        <f t="shared" si="0"/>
        <v>131.73372785767629</v>
      </c>
      <c r="F27" s="97">
        <v>13.061837000000001</v>
      </c>
      <c r="G27" s="73" t="s">
        <v>15</v>
      </c>
      <c r="H27" s="74" t="s">
        <v>47</v>
      </c>
      <c r="I27" s="75" t="s">
        <v>14</v>
      </c>
      <c r="J27" s="108">
        <v>1.07</v>
      </c>
    </row>
    <row r="28" spans="1:10" s="2" customFormat="1" ht="35.1" customHeight="1" x14ac:dyDescent="0.3">
      <c r="A28" s="120">
        <v>24</v>
      </c>
      <c r="B28" s="76" t="s">
        <v>83</v>
      </c>
      <c r="C28" s="70" t="s">
        <v>67</v>
      </c>
      <c r="D28" s="71">
        <f>(F28*1000)/(8250*1.07)</f>
        <v>1.5842478617955251</v>
      </c>
      <c r="E28" s="72">
        <f t="shared" si="0"/>
        <v>141.04366284281099</v>
      </c>
      <c r="F28" s="97">
        <v>13.984947999999999</v>
      </c>
      <c r="G28" s="73" t="s">
        <v>15</v>
      </c>
      <c r="H28" s="74" t="s">
        <v>68</v>
      </c>
      <c r="I28" s="75" t="s">
        <v>14</v>
      </c>
      <c r="J28" s="108">
        <v>1.07</v>
      </c>
    </row>
    <row r="29" spans="1:10" s="2" customFormat="1" ht="35.1" customHeight="1" x14ac:dyDescent="0.3">
      <c r="A29" s="120">
        <v>25</v>
      </c>
      <c r="B29" s="124" t="s">
        <v>85</v>
      </c>
      <c r="C29" s="137" t="s">
        <v>95</v>
      </c>
      <c r="D29" s="77">
        <f>(F29*1000)/(4800*0.65)</f>
        <v>1.7948717948717949</v>
      </c>
      <c r="E29" s="78">
        <f t="shared" si="0"/>
        <v>159.7952557720684</v>
      </c>
      <c r="F29" s="79">
        <v>5.6</v>
      </c>
      <c r="G29" s="80" t="s">
        <v>8</v>
      </c>
      <c r="H29" s="81" t="s">
        <v>38</v>
      </c>
      <c r="I29" s="82" t="s">
        <v>31</v>
      </c>
      <c r="J29" s="109">
        <v>0.65</v>
      </c>
    </row>
    <row r="30" spans="1:10" s="2" customFormat="1" ht="35.1" customHeight="1" x14ac:dyDescent="0.3">
      <c r="A30" s="120">
        <v>26</v>
      </c>
      <c r="B30" s="125" t="s">
        <v>86</v>
      </c>
      <c r="C30" s="138" t="s">
        <v>96</v>
      </c>
      <c r="D30" s="83">
        <f>(F30*1000)/(4750*0.65)</f>
        <v>1.8383805668016195</v>
      </c>
      <c r="E30" s="84">
        <f t="shared" si="0"/>
        <v>163.66878888943043</v>
      </c>
      <c r="F30" s="85">
        <v>5.6760000000000002</v>
      </c>
      <c r="G30" s="86" t="s">
        <v>8</v>
      </c>
      <c r="H30" s="87" t="s">
        <v>34</v>
      </c>
      <c r="I30" s="88" t="s">
        <v>25</v>
      </c>
      <c r="J30" s="110">
        <v>0.65</v>
      </c>
    </row>
    <row r="31" spans="1:10" s="2" customFormat="1" ht="35.1" customHeight="1" x14ac:dyDescent="0.3">
      <c r="A31" s="120">
        <v>27</v>
      </c>
      <c r="B31" s="126" t="s">
        <v>86</v>
      </c>
      <c r="C31" s="139" t="s">
        <v>97</v>
      </c>
      <c r="D31" s="100">
        <f>(F31*1000)/(4750*0.65)</f>
        <v>1.8850202429149798</v>
      </c>
      <c r="E31" s="101">
        <f t="shared" si="0"/>
        <v>167.82106260332719</v>
      </c>
      <c r="F31" s="102">
        <v>5.82</v>
      </c>
      <c r="G31" s="103" t="s">
        <v>8</v>
      </c>
      <c r="H31" s="104" t="s">
        <v>33</v>
      </c>
      <c r="I31" s="105" t="s">
        <v>25</v>
      </c>
      <c r="J31" s="111">
        <v>0.65</v>
      </c>
    </row>
    <row r="32" spans="1:10" s="2" customFormat="1" ht="35.1" customHeight="1" x14ac:dyDescent="0.3">
      <c r="A32" s="120">
        <v>28</v>
      </c>
      <c r="B32" s="127" t="s">
        <v>87</v>
      </c>
      <c r="C32" s="140" t="s">
        <v>95</v>
      </c>
      <c r="D32" s="89">
        <f>(F32*1000)/(6400*0.65)</f>
        <v>1.9230769230769231</v>
      </c>
      <c r="E32" s="90">
        <f t="shared" si="0"/>
        <v>171.20920261293045</v>
      </c>
      <c r="F32" s="91">
        <v>8</v>
      </c>
      <c r="G32" s="92" t="s">
        <v>8</v>
      </c>
      <c r="H32" s="93" t="s">
        <v>37</v>
      </c>
      <c r="I32" s="94" t="s">
        <v>30</v>
      </c>
      <c r="J32" s="112">
        <v>0.65</v>
      </c>
    </row>
    <row r="33" spans="1:11" s="2" customFormat="1" ht="35.1" customHeight="1" x14ac:dyDescent="0.3">
      <c r="A33" s="120">
        <v>29</v>
      </c>
      <c r="B33" s="128" t="s">
        <v>88</v>
      </c>
      <c r="C33" s="140" t="s">
        <v>95</v>
      </c>
      <c r="D33" s="89">
        <f>(F33*1000)/(7000*0.65)</f>
        <v>2.0659340659340661</v>
      </c>
      <c r="E33" s="90">
        <f t="shared" si="0"/>
        <v>183.92760052131959</v>
      </c>
      <c r="F33" s="91">
        <v>9.4</v>
      </c>
      <c r="G33" s="92" t="s">
        <v>8</v>
      </c>
      <c r="H33" s="93" t="s">
        <v>35</v>
      </c>
      <c r="I33" s="94" t="s">
        <v>0</v>
      </c>
      <c r="J33" s="112">
        <v>0.65</v>
      </c>
    </row>
    <row r="34" spans="1:11" s="2" customFormat="1" ht="35.1" customHeight="1" x14ac:dyDescent="0.3">
      <c r="A34" s="120">
        <v>30</v>
      </c>
      <c r="B34" s="129" t="s">
        <v>89</v>
      </c>
      <c r="C34" s="141" t="s">
        <v>98</v>
      </c>
      <c r="D34" s="19">
        <f>(F34*1000)/(860*0.99)</f>
        <v>3.0174770965468638</v>
      </c>
      <c r="E34" s="20">
        <f t="shared" si="0"/>
        <v>268.64232075333587</v>
      </c>
      <c r="F34" s="42">
        <v>2.56908</v>
      </c>
      <c r="G34" s="33" t="s">
        <v>10</v>
      </c>
      <c r="H34" s="26" t="s">
        <v>69</v>
      </c>
      <c r="I34" s="46" t="s">
        <v>1</v>
      </c>
      <c r="J34" s="113">
        <v>0.99</v>
      </c>
    </row>
    <row r="35" spans="1:11" s="2" customFormat="1" ht="35.1" customHeight="1" x14ac:dyDescent="0.3">
      <c r="A35" s="120">
        <v>31</v>
      </c>
      <c r="B35" s="130" t="s">
        <v>90</v>
      </c>
      <c r="C35" s="142" t="s">
        <v>99</v>
      </c>
      <c r="D35" s="17">
        <f>(F35*1000)/(9875*0.8)</f>
        <v>4.179746835443038</v>
      </c>
      <c r="E35" s="18">
        <f t="shared" si="0"/>
        <v>372.11778386646336</v>
      </c>
      <c r="F35" s="41">
        <v>33.020000000000003</v>
      </c>
      <c r="G35" s="35" t="s">
        <v>9</v>
      </c>
      <c r="H35" s="28" t="s">
        <v>104</v>
      </c>
      <c r="I35" s="48" t="s">
        <v>2</v>
      </c>
      <c r="J35" s="114">
        <v>0.8</v>
      </c>
    </row>
    <row r="36" spans="1:11" s="2" customFormat="1" ht="35.1" customHeight="1" x14ac:dyDescent="0.3">
      <c r="A36" s="120">
        <v>32</v>
      </c>
      <c r="B36" s="131" t="s">
        <v>91</v>
      </c>
      <c r="C36" s="143" t="s">
        <v>98</v>
      </c>
      <c r="D36" s="21">
        <f>(F36*1000)/(860*0.99)</f>
        <v>4.6824383368569418</v>
      </c>
      <c r="E36" s="22">
        <f t="shared" si="0"/>
        <v>416.87179764749641</v>
      </c>
      <c r="F36" s="43">
        <v>3.9866280000000001</v>
      </c>
      <c r="G36" s="36" t="s">
        <v>10</v>
      </c>
      <c r="H36" s="29" t="s">
        <v>70</v>
      </c>
      <c r="I36" s="49" t="s">
        <v>1</v>
      </c>
      <c r="J36" s="115">
        <v>0.99</v>
      </c>
    </row>
    <row r="37" spans="1:11" s="5" customFormat="1" ht="35.1" customHeight="1" x14ac:dyDescent="0.3">
      <c r="A37" s="120">
        <v>33</v>
      </c>
      <c r="B37" s="132" t="s">
        <v>92</v>
      </c>
      <c r="C37" s="144" t="s">
        <v>100</v>
      </c>
      <c r="D37" s="9">
        <f>(F37*1000)/(11100*1.06)</f>
        <v>6.2519122896481383</v>
      </c>
      <c r="E37" s="11">
        <f t="shared" si="0"/>
        <v>556.60015731665169</v>
      </c>
      <c r="F37" s="39">
        <v>73.56</v>
      </c>
      <c r="G37" s="34" t="s">
        <v>8</v>
      </c>
      <c r="H37" s="27" t="s">
        <v>105</v>
      </c>
      <c r="I37" s="47" t="s">
        <v>3</v>
      </c>
      <c r="J37" s="116">
        <v>1.06</v>
      </c>
    </row>
    <row r="38" spans="1:11" s="5" customFormat="1" ht="35.1" customHeight="1" x14ac:dyDescent="0.3">
      <c r="A38" s="120">
        <v>34</v>
      </c>
      <c r="B38" s="133" t="s">
        <v>101</v>
      </c>
      <c r="C38" s="145" t="s">
        <v>98</v>
      </c>
      <c r="D38" s="23">
        <f>(F38*1000)/(860*0.99)</f>
        <v>6.587683720930233</v>
      </c>
      <c r="E38" s="24">
        <f t="shared" si="0"/>
        <v>586.49348000185682</v>
      </c>
      <c r="F38" s="44">
        <v>5.6087539199999998</v>
      </c>
      <c r="G38" s="38" t="s">
        <v>10</v>
      </c>
      <c r="H38" s="31" t="s">
        <v>48</v>
      </c>
      <c r="I38" s="51" t="s">
        <v>1</v>
      </c>
      <c r="J38" s="117">
        <v>0.99</v>
      </c>
      <c r="K38" s="6"/>
    </row>
    <row r="39" spans="1:11" s="5" customFormat="1" ht="35.1" customHeight="1" x14ac:dyDescent="0.3">
      <c r="A39" s="120">
        <v>35</v>
      </c>
      <c r="B39" s="134" t="s">
        <v>93</v>
      </c>
      <c r="C39" s="146" t="s">
        <v>99</v>
      </c>
      <c r="D39" s="58">
        <f>(F39*1000)/(10256*0.84)</f>
        <v>7.5566209791248804</v>
      </c>
      <c r="E39" s="59">
        <f t="shared" si="0"/>
        <v>672.75678718773838</v>
      </c>
      <c r="F39" s="95">
        <v>65.100592000000006</v>
      </c>
      <c r="G39" s="96" t="s">
        <v>8</v>
      </c>
      <c r="H39" s="60" t="s">
        <v>49</v>
      </c>
      <c r="I39" s="61" t="s">
        <v>4</v>
      </c>
      <c r="J39" s="62">
        <v>0.84</v>
      </c>
      <c r="K39" s="6"/>
    </row>
    <row r="40" spans="1:11" s="7" customFormat="1" ht="35.1" customHeight="1" x14ac:dyDescent="0.3">
      <c r="A40" s="120">
        <v>36</v>
      </c>
      <c r="B40" s="135" t="s">
        <v>101</v>
      </c>
      <c r="C40" s="147" t="s">
        <v>98</v>
      </c>
      <c r="D40" s="52">
        <f>(F40*1000)/(860*0.99)</f>
        <v>7.6168050739957716</v>
      </c>
      <c r="E40" s="53">
        <f t="shared" si="0"/>
        <v>678.11490405200811</v>
      </c>
      <c r="F40" s="54">
        <v>6.4849478400000002</v>
      </c>
      <c r="G40" s="55" t="s">
        <v>10</v>
      </c>
      <c r="H40" s="56" t="s">
        <v>50</v>
      </c>
      <c r="I40" s="57" t="s">
        <v>1</v>
      </c>
      <c r="J40" s="118">
        <v>0.99</v>
      </c>
      <c r="K40" s="10"/>
    </row>
    <row r="41" spans="1:11" s="5" customFormat="1" ht="35.1" customHeight="1" thickBot="1" x14ac:dyDescent="0.35">
      <c r="A41" s="120">
        <v>37</v>
      </c>
      <c r="B41" s="136" t="s">
        <v>94</v>
      </c>
      <c r="C41" s="148" t="s">
        <v>100</v>
      </c>
      <c r="D41" s="12">
        <f>(F41*1000)/(11000*0.9)</f>
        <v>9.3644780808080803</v>
      </c>
      <c r="E41" s="13">
        <f t="shared" si="0"/>
        <v>833.70810905273663</v>
      </c>
      <c r="F41" s="40">
        <v>92.708332999999996</v>
      </c>
      <c r="G41" s="37" t="s">
        <v>8</v>
      </c>
      <c r="H41" s="30" t="s">
        <v>36</v>
      </c>
      <c r="I41" s="50" t="s">
        <v>5</v>
      </c>
      <c r="J41" s="119">
        <v>0.9</v>
      </c>
      <c r="K41" s="10"/>
    </row>
    <row r="42" spans="1:11" s="5" customFormat="1" ht="36" customHeight="1" thickBot="1" x14ac:dyDescent="0.35">
      <c r="A42" s="187" t="s">
        <v>27</v>
      </c>
      <c r="B42" s="188"/>
      <c r="C42" s="188"/>
      <c r="D42" s="188"/>
      <c r="E42" s="188"/>
      <c r="F42" s="188"/>
      <c r="G42" s="188"/>
      <c r="H42" s="188"/>
      <c r="I42" s="188"/>
      <c r="J42" s="189"/>
      <c r="K42" s="10"/>
    </row>
    <row r="43" spans="1:11" s="5" customFormat="1" ht="68.25" customHeight="1" x14ac:dyDescent="0.3">
      <c r="A43" s="190" t="s">
        <v>19</v>
      </c>
      <c r="B43" s="191"/>
      <c r="C43" s="191"/>
      <c r="D43" s="191"/>
      <c r="E43" s="191"/>
      <c r="F43" s="191"/>
      <c r="G43" s="191"/>
      <c r="H43" s="191"/>
      <c r="I43" s="191"/>
      <c r="J43" s="192"/>
      <c r="K43" s="10"/>
    </row>
    <row r="44" spans="1:11" s="5" customFormat="1" ht="36" customHeight="1" x14ac:dyDescent="0.3">
      <c r="A44" s="157" t="s">
        <v>77</v>
      </c>
      <c r="B44" s="155"/>
      <c r="C44" s="155"/>
      <c r="D44" s="155"/>
      <c r="E44" s="155"/>
      <c r="F44" s="155"/>
      <c r="G44" s="155"/>
      <c r="H44" s="155"/>
      <c r="I44" s="155"/>
      <c r="J44" s="156"/>
      <c r="K44" s="10"/>
    </row>
    <row r="45" spans="1:11" s="5" customFormat="1" ht="66.75" customHeight="1" x14ac:dyDescent="0.3">
      <c r="A45" s="152" t="s">
        <v>26</v>
      </c>
      <c r="B45" s="155"/>
      <c r="C45" s="155"/>
      <c r="D45" s="155"/>
      <c r="E45" s="155"/>
      <c r="F45" s="155"/>
      <c r="G45" s="155"/>
      <c r="H45" s="155"/>
      <c r="I45" s="155"/>
      <c r="J45" s="156"/>
      <c r="K45" s="10"/>
    </row>
    <row r="46" spans="1:11" s="5" customFormat="1" ht="33.75" customHeight="1" x14ac:dyDescent="0.3">
      <c r="A46" s="157" t="s">
        <v>20</v>
      </c>
      <c r="B46" s="155"/>
      <c r="C46" s="155"/>
      <c r="D46" s="155"/>
      <c r="E46" s="155"/>
      <c r="F46" s="155"/>
      <c r="G46" s="155"/>
      <c r="H46" s="155"/>
      <c r="I46" s="155"/>
      <c r="J46" s="156"/>
      <c r="K46" s="10"/>
    </row>
    <row r="47" spans="1:11" ht="40.5" customHeight="1" x14ac:dyDescent="0.25">
      <c r="A47" s="152" t="s">
        <v>103</v>
      </c>
      <c r="B47" s="153"/>
      <c r="C47" s="153"/>
      <c r="D47" s="153"/>
      <c r="E47" s="153"/>
      <c r="F47" s="153"/>
      <c r="G47" s="153"/>
      <c r="H47" s="153"/>
      <c r="I47" s="153"/>
      <c r="J47" s="154"/>
    </row>
    <row r="48" spans="1:11" ht="36.75" customHeight="1" x14ac:dyDescent="0.25">
      <c r="A48" s="152" t="s">
        <v>106</v>
      </c>
      <c r="B48" s="155"/>
      <c r="C48" s="155"/>
      <c r="D48" s="155"/>
      <c r="E48" s="155"/>
      <c r="F48" s="155"/>
      <c r="G48" s="155"/>
      <c r="H48" s="155"/>
      <c r="I48" s="155"/>
      <c r="J48" s="156"/>
    </row>
    <row r="49" spans="1:10" ht="94.5" customHeight="1" x14ac:dyDescent="0.25">
      <c r="A49" s="157" t="s">
        <v>102</v>
      </c>
      <c r="B49" s="155"/>
      <c r="C49" s="155"/>
      <c r="D49" s="155"/>
      <c r="E49" s="155"/>
      <c r="F49" s="155"/>
      <c r="G49" s="155"/>
      <c r="H49" s="155"/>
      <c r="I49" s="155"/>
      <c r="J49" s="156"/>
    </row>
    <row r="50" spans="1:10" ht="48.75" customHeight="1" x14ac:dyDescent="0.25">
      <c r="A50" s="158" t="s">
        <v>75</v>
      </c>
      <c r="B50" s="159"/>
      <c r="C50" s="159"/>
      <c r="D50" s="159"/>
      <c r="E50" s="159"/>
      <c r="F50" s="159"/>
      <c r="G50" s="159"/>
      <c r="H50" s="159"/>
      <c r="I50" s="159"/>
      <c r="J50" s="160"/>
    </row>
    <row r="51" spans="1:10" ht="47.25" customHeight="1" x14ac:dyDescent="0.25">
      <c r="A51" s="158" t="s">
        <v>39</v>
      </c>
      <c r="B51" s="159"/>
      <c r="C51" s="159"/>
      <c r="D51" s="159"/>
      <c r="E51" s="159"/>
      <c r="F51" s="159"/>
      <c r="G51" s="159"/>
      <c r="H51" s="159"/>
      <c r="I51" s="159"/>
      <c r="J51" s="160"/>
    </row>
    <row r="52" spans="1:10" ht="31.5" customHeight="1" x14ac:dyDescent="0.25">
      <c r="A52" s="149" t="s">
        <v>40</v>
      </c>
      <c r="B52" s="150"/>
      <c r="C52" s="150"/>
      <c r="D52" s="150"/>
      <c r="E52" s="150"/>
      <c r="F52" s="150"/>
      <c r="G52" s="150"/>
      <c r="H52" s="150"/>
      <c r="I52" s="150"/>
      <c r="J52" s="151"/>
    </row>
  </sheetData>
  <mergeCells count="22">
    <mergeCell ref="A46:J46"/>
    <mergeCell ref="A44:J44"/>
    <mergeCell ref="A45:J45"/>
    <mergeCell ref="A42:J42"/>
    <mergeCell ref="A43:J43"/>
    <mergeCell ref="A1:J1"/>
    <mergeCell ref="E3:E4"/>
    <mergeCell ref="F3:G4"/>
    <mergeCell ref="A2:J2"/>
    <mergeCell ref="I3:I4"/>
    <mergeCell ref="A3:A4"/>
    <mergeCell ref="C3:C4"/>
    <mergeCell ref="J3:J4"/>
    <mergeCell ref="B3:B4"/>
    <mergeCell ref="D3:D4"/>
    <mergeCell ref="H3:H4"/>
    <mergeCell ref="A52:J52"/>
    <mergeCell ref="A47:J47"/>
    <mergeCell ref="A48:J48"/>
    <mergeCell ref="A49:J49"/>
    <mergeCell ref="A50:J50"/>
    <mergeCell ref="A51:J51"/>
  </mergeCells>
  <phoneticPr fontId="0" type="noConversion"/>
  <printOptions horizontalCentered="1" verticalCentered="1"/>
  <pageMargins left="0" right="0" top="0" bottom="0" header="0" footer="0"/>
  <pageSetup paperSize="9" scale="50" orientation="portrait" r:id="rId1"/>
  <headerFooter alignWithMargins="0">
    <oddFooter>&amp;L&amp;8Dok. No: TB.Yİ.04&amp;C&amp;8Rev. No: 1&amp;R&amp;8Rev. Tarihi: 08.06.2007</oddFooter>
  </headerFooter>
  <ignoredErrors>
    <ignoredError sqref="D37 D35 D39"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konut</vt:lpstr>
      <vt:lpstr>konut!Yazdırma_Alanı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muhittin tekman</dc:creator>
  <cp:lastModifiedBy>barış odabaş</cp:lastModifiedBy>
  <cp:lastPrinted>2020-02-13T12:56:56Z</cp:lastPrinted>
  <dcterms:created xsi:type="dcterms:W3CDTF">1997-07-24T11:06:41Z</dcterms:created>
  <dcterms:modified xsi:type="dcterms:W3CDTF">2025-12-29T06:56:54Z</dcterms:modified>
</cp:coreProperties>
</file>